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olni tenis\KSST LK_komise mladeze\KBT\_KBT 2025_2026\"/>
    </mc:Choice>
  </mc:AlternateContent>
  <xr:revisionPtr revIDLastSave="0" documentId="13_ncr:1_{B2A27261-62CD-4656-B312-84F7F5A5945F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CELKEM" sheetId="15" r:id="rId1"/>
  </sheets>
  <externalReferences>
    <externalReference r:id="rId2"/>
  </externalReferences>
  <definedNames>
    <definedName name="_xlnm.Print_Area" localSheetId="0">CELKEM!$A:$T</definedName>
    <definedName name="seznam_mladsi">[1]open!$G$3:$G$250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5" l="1"/>
  <c r="O4" i="15"/>
  <c r="P4" i="15"/>
  <c r="Q4" i="15"/>
  <c r="R4" i="15"/>
  <c r="M4" i="15"/>
  <c r="J9" i="15"/>
  <c r="L9" i="15" s="1"/>
  <c r="K9" i="15" s="1"/>
  <c r="J8" i="15"/>
  <c r="L8" i="15" s="1"/>
  <c r="K8" i="15" s="1"/>
  <c r="J10" i="15"/>
  <c r="L10" i="15" s="1"/>
  <c r="K10" i="15" s="1"/>
  <c r="J12" i="15"/>
  <c r="L12" i="15" s="1"/>
  <c r="K12" i="15" s="1"/>
  <c r="J11" i="15"/>
  <c r="L11" i="15" s="1"/>
  <c r="K11" i="15" s="1"/>
  <c r="J13" i="15"/>
  <c r="L13" i="15" s="1"/>
  <c r="K13" i="15" s="1"/>
  <c r="J14" i="15"/>
  <c r="L14" i="15" s="1"/>
  <c r="K14" i="15" s="1"/>
  <c r="J15" i="15"/>
  <c r="L15" i="15" s="1"/>
  <c r="K15" i="15" s="1"/>
  <c r="J16" i="15"/>
  <c r="L16" i="15" s="1"/>
  <c r="K16" i="15" s="1"/>
  <c r="J20" i="15"/>
  <c r="L20" i="15" s="1"/>
  <c r="K20" i="15" s="1"/>
  <c r="J17" i="15"/>
  <c r="L17" i="15" s="1"/>
  <c r="K17" i="15" s="1"/>
  <c r="J18" i="15"/>
  <c r="L18" i="15" s="1"/>
  <c r="K18" i="15" s="1"/>
  <c r="J21" i="15"/>
  <c r="L21" i="15" s="1"/>
  <c r="K21" i="15" s="1"/>
  <c r="J23" i="15"/>
  <c r="L23" i="15" s="1"/>
  <c r="K23" i="15" s="1"/>
  <c r="J19" i="15"/>
  <c r="L19" i="15" s="1"/>
  <c r="K19" i="15" s="1"/>
  <c r="J22" i="15"/>
  <c r="L22" i="15" s="1"/>
  <c r="K22" i="15" s="1"/>
  <c r="J24" i="15"/>
  <c r="L24" i="15" s="1"/>
  <c r="K24" i="15" s="1"/>
  <c r="J26" i="15"/>
  <c r="L26" i="15" s="1"/>
  <c r="K26" i="15" s="1"/>
  <c r="J27" i="15"/>
  <c r="L27" i="15" s="1"/>
  <c r="K27" i="15" s="1"/>
  <c r="J25" i="15"/>
  <c r="L25" i="15" s="1"/>
  <c r="K25" i="15" s="1"/>
  <c r="J29" i="15"/>
  <c r="L29" i="15" s="1"/>
  <c r="K29" i="15" s="1"/>
  <c r="J30" i="15"/>
  <c r="L30" i="15" s="1"/>
  <c r="K30" i="15" s="1"/>
  <c r="J32" i="15"/>
  <c r="L32" i="15" s="1"/>
  <c r="K32" i="15" s="1"/>
  <c r="J28" i="15"/>
  <c r="L28" i="15" s="1"/>
  <c r="K28" i="15" s="1"/>
  <c r="J34" i="15"/>
  <c r="L34" i="15" s="1"/>
  <c r="K34" i="15" s="1"/>
  <c r="J40" i="15"/>
  <c r="L40" i="15" s="1"/>
  <c r="K40" i="15" s="1"/>
  <c r="J36" i="15"/>
  <c r="L36" i="15" s="1"/>
  <c r="K36" i="15" s="1"/>
  <c r="J31" i="15"/>
  <c r="L31" i="15" s="1"/>
  <c r="K31" i="15" s="1"/>
  <c r="J38" i="15"/>
  <c r="L38" i="15" s="1"/>
  <c r="K38" i="15" s="1"/>
  <c r="J39" i="15"/>
  <c r="L39" i="15" s="1"/>
  <c r="K39" i="15" s="1"/>
  <c r="J33" i="15"/>
  <c r="L33" i="15" s="1"/>
  <c r="K33" i="15" s="1"/>
  <c r="J37" i="15"/>
  <c r="L37" i="15" s="1"/>
  <c r="K37" i="15" s="1"/>
  <c r="J35" i="15"/>
  <c r="L35" i="15" s="1"/>
  <c r="K35" i="15" s="1"/>
  <c r="J44" i="15"/>
  <c r="L44" i="15" s="1"/>
  <c r="K44" i="15" s="1"/>
  <c r="J45" i="15"/>
  <c r="L45" i="15" s="1"/>
  <c r="K45" i="15" s="1"/>
  <c r="J46" i="15"/>
  <c r="L46" i="15" s="1"/>
  <c r="K46" i="15" s="1"/>
  <c r="J47" i="15"/>
  <c r="L47" i="15" s="1"/>
  <c r="K47" i="15" s="1"/>
  <c r="J41" i="15"/>
  <c r="L41" i="15" s="1"/>
  <c r="K41" i="15" s="1"/>
  <c r="J42" i="15"/>
  <c r="L42" i="15" s="1"/>
  <c r="K42" i="15" s="1"/>
  <c r="J48" i="15"/>
  <c r="L48" i="15" s="1"/>
  <c r="K48" i="15" s="1"/>
  <c r="J49" i="15"/>
  <c r="L49" i="15" s="1"/>
  <c r="K49" i="15" s="1"/>
  <c r="J43" i="15"/>
  <c r="L43" i="15" s="1"/>
  <c r="K43" i="15" s="1"/>
  <c r="J50" i="15"/>
  <c r="L50" i="15" s="1"/>
  <c r="K50" i="15" s="1"/>
  <c r="J51" i="15"/>
  <c r="L51" i="15" s="1"/>
  <c r="K51" i="15" s="1"/>
  <c r="J64" i="15"/>
  <c r="L64" i="15" s="1"/>
  <c r="K64" i="15" s="1"/>
  <c r="J53" i="15"/>
  <c r="L53" i="15" s="1"/>
  <c r="K53" i="15" s="1"/>
  <c r="J68" i="15"/>
  <c r="L68" i="15" s="1"/>
  <c r="K68" i="15" s="1"/>
  <c r="J52" i="15"/>
  <c r="L52" i="15" s="1"/>
  <c r="K52" i="15" s="1"/>
  <c r="J71" i="15"/>
  <c r="L71" i="15" s="1"/>
  <c r="K71" i="15" s="1"/>
  <c r="J57" i="15"/>
  <c r="L57" i="15" s="1"/>
  <c r="K57" i="15" s="1"/>
  <c r="J60" i="15"/>
  <c r="L60" i="15" s="1"/>
  <c r="K60" i="15" s="1"/>
  <c r="J55" i="15"/>
  <c r="L55" i="15" s="1"/>
  <c r="K55" i="15" s="1"/>
  <c r="J56" i="15"/>
  <c r="L56" i="15" s="1"/>
  <c r="K56" i="15" s="1"/>
  <c r="J61" i="15"/>
  <c r="L61" i="15" s="1"/>
  <c r="K61" i="15" s="1"/>
  <c r="J63" i="15"/>
  <c r="L63" i="15" s="1"/>
  <c r="K63" i="15" s="1"/>
  <c r="J65" i="15"/>
  <c r="L65" i="15" s="1"/>
  <c r="K65" i="15" s="1"/>
  <c r="J59" i="15"/>
  <c r="L59" i="15" s="1"/>
  <c r="K59" i="15" s="1"/>
  <c r="J66" i="15"/>
  <c r="L66" i="15" s="1"/>
  <c r="K66" i="15" s="1"/>
  <c r="J58" i="15"/>
  <c r="L58" i="15" s="1"/>
  <c r="K58" i="15" s="1"/>
  <c r="J62" i="15"/>
  <c r="L62" i="15" s="1"/>
  <c r="K62" i="15" s="1"/>
  <c r="J67" i="15"/>
  <c r="L67" i="15" s="1"/>
  <c r="K67" i="15" s="1"/>
  <c r="J54" i="15"/>
  <c r="L54" i="15" s="1"/>
  <c r="K54" i="15" s="1"/>
  <c r="J70" i="15"/>
  <c r="L70" i="15" s="1"/>
  <c r="K70" i="15" s="1"/>
  <c r="J73" i="15"/>
  <c r="L73" i="15" s="1"/>
  <c r="K73" i="15" s="1"/>
  <c r="J72" i="15"/>
  <c r="L72" i="15" s="1"/>
  <c r="K72" i="15" s="1"/>
  <c r="J75" i="15"/>
  <c r="L75" i="15" s="1"/>
  <c r="K75" i="15" s="1"/>
  <c r="J77" i="15"/>
  <c r="L77" i="15" s="1"/>
  <c r="K77" i="15" s="1"/>
  <c r="J74" i="15"/>
  <c r="L74" i="15" s="1"/>
  <c r="K74" i="15" s="1"/>
  <c r="J79" i="15"/>
  <c r="L79" i="15" s="1"/>
  <c r="K79" i="15" s="1"/>
  <c r="J76" i="15"/>
  <c r="L76" i="15" s="1"/>
  <c r="K76" i="15" s="1"/>
  <c r="J69" i="15"/>
  <c r="L69" i="15" s="1"/>
  <c r="K69" i="15" s="1"/>
  <c r="J78" i="15"/>
  <c r="L78" i="15" s="1"/>
  <c r="K78" i="15" s="1"/>
  <c r="J84" i="15"/>
  <c r="L84" i="15" s="1"/>
  <c r="K84" i="15" s="1"/>
  <c r="J82" i="15"/>
  <c r="L82" i="15" s="1"/>
  <c r="K82" i="15" s="1"/>
  <c r="J86" i="15"/>
  <c r="L86" i="15" s="1"/>
  <c r="K86" i="15" s="1"/>
  <c r="J83" i="15"/>
  <c r="L83" i="15" s="1"/>
  <c r="K83" i="15" s="1"/>
  <c r="J80" i="15"/>
  <c r="L80" i="15" s="1"/>
  <c r="K80" i="15" s="1"/>
  <c r="J90" i="15"/>
  <c r="L90" i="15" s="1"/>
  <c r="K90" i="15" s="1"/>
  <c r="J87" i="15"/>
  <c r="L87" i="15" s="1"/>
  <c r="K87" i="15" s="1"/>
  <c r="J94" i="15"/>
  <c r="L94" i="15" s="1"/>
  <c r="K94" i="15" s="1"/>
  <c r="J95" i="15"/>
  <c r="L95" i="15" s="1"/>
  <c r="K95" i="15" s="1"/>
  <c r="J91" i="15"/>
  <c r="L91" i="15" s="1"/>
  <c r="K91" i="15" s="1"/>
  <c r="J81" i="15"/>
  <c r="L81" i="15" s="1"/>
  <c r="K81" i="15" s="1"/>
  <c r="J85" i="15"/>
  <c r="L85" i="15" s="1"/>
  <c r="K85" i="15" s="1"/>
  <c r="J89" i="15"/>
  <c r="L89" i="15" s="1"/>
  <c r="K89" i="15" s="1"/>
  <c r="J88" i="15"/>
  <c r="L88" i="15" s="1"/>
  <c r="K88" i="15" s="1"/>
  <c r="J100" i="15"/>
  <c r="L100" i="15" s="1"/>
  <c r="K100" i="15" s="1"/>
  <c r="J92" i="15"/>
  <c r="L92" i="15" s="1"/>
  <c r="K92" i="15" s="1"/>
  <c r="J99" i="15"/>
  <c r="L99" i="15" s="1"/>
  <c r="K99" i="15" s="1"/>
  <c r="J105" i="15"/>
  <c r="L105" i="15" s="1"/>
  <c r="K105" i="15" s="1"/>
  <c r="J93" i="15"/>
  <c r="L93" i="15" s="1"/>
  <c r="K93" i="15" s="1"/>
  <c r="J98" i="15"/>
  <c r="L98" i="15" s="1"/>
  <c r="K98" i="15" s="1"/>
  <c r="J97" i="15"/>
  <c r="L97" i="15" s="1"/>
  <c r="K97" i="15" s="1"/>
  <c r="J103" i="15"/>
  <c r="L103" i="15" s="1"/>
  <c r="K103" i="15" s="1"/>
  <c r="J104" i="15"/>
  <c r="L104" i="15" s="1"/>
  <c r="K104" i="15" s="1"/>
  <c r="J101" i="15"/>
  <c r="L101" i="15" s="1"/>
  <c r="K101" i="15" s="1"/>
  <c r="J96" i="15"/>
  <c r="L96" i="15" s="1"/>
  <c r="K96" i="15" s="1"/>
  <c r="J106" i="15"/>
  <c r="L106" i="15" s="1"/>
  <c r="K106" i="15" s="1"/>
  <c r="J107" i="15"/>
  <c r="L107" i="15" s="1"/>
  <c r="K107" i="15" s="1"/>
  <c r="J102" i="15"/>
  <c r="L102" i="15" s="1"/>
  <c r="K102" i="15" s="1"/>
  <c r="J111" i="15"/>
  <c r="L111" i="15" s="1"/>
  <c r="K111" i="15" s="1"/>
  <c r="J117" i="15"/>
  <c r="L117" i="15" s="1"/>
  <c r="K117" i="15" s="1"/>
  <c r="J113" i="15"/>
  <c r="L113" i="15" s="1"/>
  <c r="K113" i="15" s="1"/>
  <c r="J115" i="15"/>
  <c r="L115" i="15" s="1"/>
  <c r="K115" i="15" s="1"/>
  <c r="J109" i="15"/>
  <c r="L109" i="15" s="1"/>
  <c r="K109" i="15" s="1"/>
  <c r="J116" i="15"/>
  <c r="L116" i="15" s="1"/>
  <c r="K116" i="15" s="1"/>
  <c r="J110" i="15"/>
  <c r="L110" i="15" s="1"/>
  <c r="K110" i="15" s="1"/>
  <c r="J112" i="15"/>
  <c r="L112" i="15" s="1"/>
  <c r="K112" i="15" s="1"/>
  <c r="J119" i="15"/>
  <c r="L119" i="15" s="1"/>
  <c r="K119" i="15" s="1"/>
  <c r="J118" i="15"/>
  <c r="L118" i="15" s="1"/>
  <c r="K118" i="15" s="1"/>
  <c r="J108" i="15"/>
  <c r="L108" i="15" s="1"/>
  <c r="K108" i="15" s="1"/>
  <c r="J120" i="15"/>
  <c r="L120" i="15" s="1"/>
  <c r="K120" i="15" s="1"/>
  <c r="J121" i="15"/>
  <c r="L121" i="15" s="1"/>
  <c r="K121" i="15" s="1"/>
  <c r="J123" i="15"/>
  <c r="L123" i="15" s="1"/>
  <c r="K123" i="15" s="1"/>
  <c r="J125" i="15"/>
  <c r="L125" i="15" s="1"/>
  <c r="K125" i="15" s="1"/>
  <c r="J114" i="15"/>
  <c r="L114" i="15" s="1"/>
  <c r="K114" i="15" s="1"/>
  <c r="J124" i="15"/>
  <c r="L124" i="15" s="1"/>
  <c r="K124" i="15" s="1"/>
  <c r="J126" i="15"/>
  <c r="L126" i="15" s="1"/>
  <c r="K126" i="15" s="1"/>
  <c r="J128" i="15"/>
  <c r="L128" i="15" s="1"/>
  <c r="K128" i="15" s="1"/>
  <c r="J130" i="15"/>
  <c r="L130" i="15" s="1"/>
  <c r="K130" i="15" s="1"/>
  <c r="J133" i="15"/>
  <c r="L133" i="15" s="1"/>
  <c r="K133" i="15" s="1"/>
  <c r="J137" i="15"/>
  <c r="L137" i="15" s="1"/>
  <c r="K137" i="15" s="1"/>
  <c r="J127" i="15"/>
  <c r="L127" i="15" s="1"/>
  <c r="K127" i="15" s="1"/>
  <c r="J139" i="15"/>
  <c r="L139" i="15" s="1"/>
  <c r="K139" i="15" s="1"/>
  <c r="J136" i="15"/>
  <c r="L136" i="15" s="1"/>
  <c r="K136" i="15" s="1"/>
  <c r="J129" i="15"/>
  <c r="L129" i="15" s="1"/>
  <c r="K129" i="15" s="1"/>
  <c r="J138" i="15"/>
  <c r="L138" i="15" s="1"/>
  <c r="K138" i="15" s="1"/>
  <c r="J132" i="15"/>
  <c r="L132" i="15" s="1"/>
  <c r="K132" i="15" s="1"/>
  <c r="J140" i="15"/>
  <c r="L140" i="15" s="1"/>
  <c r="K140" i="15" s="1"/>
  <c r="J131" i="15"/>
  <c r="L131" i="15" s="1"/>
  <c r="K131" i="15" s="1"/>
  <c r="J134" i="15"/>
  <c r="L134" i="15" s="1"/>
  <c r="K134" i="15" s="1"/>
  <c r="J143" i="15"/>
  <c r="L143" i="15" s="1"/>
  <c r="K143" i="15" s="1"/>
  <c r="J145" i="15"/>
  <c r="L145" i="15" s="1"/>
  <c r="K145" i="15" s="1"/>
  <c r="J147" i="15"/>
  <c r="L147" i="15" s="1"/>
  <c r="K147" i="15" s="1"/>
  <c r="J122" i="15"/>
  <c r="L122" i="15" s="1"/>
  <c r="K122" i="15" s="1"/>
  <c r="J148" i="15"/>
  <c r="L148" i="15" s="1"/>
  <c r="K148" i="15" s="1"/>
  <c r="J149" i="15"/>
  <c r="L149" i="15" s="1"/>
  <c r="K149" i="15" s="1"/>
  <c r="J141" i="15"/>
  <c r="L141" i="15" s="1"/>
  <c r="K141" i="15" s="1"/>
  <c r="J151" i="15"/>
  <c r="L151" i="15" s="1"/>
  <c r="K151" i="15" s="1"/>
  <c r="J152" i="15"/>
  <c r="L152" i="15" s="1"/>
  <c r="K152" i="15" s="1"/>
  <c r="J153" i="15"/>
  <c r="L153" i="15" s="1"/>
  <c r="K153" i="15" s="1"/>
  <c r="J156" i="15"/>
  <c r="L156" i="15" s="1"/>
  <c r="K156" i="15" s="1"/>
  <c r="J157" i="15"/>
  <c r="L157" i="15" s="1"/>
  <c r="K157" i="15" s="1"/>
  <c r="J163" i="15"/>
  <c r="L163" i="15" s="1"/>
  <c r="K163" i="15" s="1"/>
  <c r="J146" i="15"/>
  <c r="L146" i="15" s="1"/>
  <c r="K146" i="15" s="1"/>
  <c r="J160" i="15"/>
  <c r="L160" i="15" s="1"/>
  <c r="K160" i="15" s="1"/>
  <c r="J144" i="15"/>
  <c r="L144" i="15" s="1"/>
  <c r="K144" i="15" s="1"/>
  <c r="J135" i="15"/>
  <c r="L135" i="15" s="1"/>
  <c r="K135" i="15" s="1"/>
  <c r="J142" i="15"/>
  <c r="L142" i="15" s="1"/>
  <c r="K142" i="15" s="1"/>
  <c r="J158" i="15"/>
  <c r="L158" i="15" s="1"/>
  <c r="K158" i="15" s="1"/>
  <c r="J164" i="15"/>
  <c r="L164" i="15" s="1"/>
  <c r="K164" i="15" s="1"/>
  <c r="J165" i="15"/>
  <c r="L165" i="15" s="1"/>
  <c r="K165" i="15" s="1"/>
  <c r="J167" i="15"/>
  <c r="L167" i="15" s="1"/>
  <c r="K167" i="15" s="1"/>
  <c r="J159" i="15"/>
  <c r="L159" i="15" s="1"/>
  <c r="K159" i="15" s="1"/>
  <c r="J155" i="15"/>
  <c r="L155" i="15" s="1"/>
  <c r="K155" i="15" s="1"/>
  <c r="J170" i="15"/>
  <c r="L170" i="15" s="1"/>
  <c r="K170" i="15" s="1"/>
  <c r="J171" i="15"/>
  <c r="L171" i="15" s="1"/>
  <c r="K171" i="15" s="1"/>
  <c r="J172" i="15"/>
  <c r="L172" i="15" s="1"/>
  <c r="K172" i="15" s="1"/>
  <c r="J173" i="15"/>
  <c r="L173" i="15" s="1"/>
  <c r="K173" i="15" s="1"/>
  <c r="J161" i="15"/>
  <c r="L161" i="15" s="1"/>
  <c r="K161" i="15" s="1"/>
  <c r="J175" i="15"/>
  <c r="L175" i="15" s="1"/>
  <c r="K175" i="15" s="1"/>
  <c r="J176" i="15"/>
  <c r="L176" i="15" s="1"/>
  <c r="K176" i="15" s="1"/>
  <c r="J178" i="15"/>
  <c r="L178" i="15" s="1"/>
  <c r="K178" i="15" s="1"/>
  <c r="J177" i="15"/>
  <c r="L177" i="15" s="1"/>
  <c r="K177" i="15" s="1"/>
  <c r="J180" i="15"/>
  <c r="L180" i="15" s="1"/>
  <c r="K180" i="15" s="1"/>
  <c r="J181" i="15"/>
  <c r="L181" i="15" s="1"/>
  <c r="K181" i="15" s="1"/>
  <c r="J182" i="15"/>
  <c r="L182" i="15" s="1"/>
  <c r="K182" i="15" s="1"/>
  <c r="J183" i="15"/>
  <c r="L183" i="15" s="1"/>
  <c r="K183" i="15" s="1"/>
  <c r="J166" i="15"/>
  <c r="L166" i="15" s="1"/>
  <c r="K166" i="15" s="1"/>
  <c r="J184" i="15"/>
  <c r="L184" i="15" s="1"/>
  <c r="K184" i="15" s="1"/>
  <c r="J185" i="15"/>
  <c r="L185" i="15" s="1"/>
  <c r="K185" i="15" s="1"/>
  <c r="J188" i="15"/>
  <c r="L188" i="15" s="1"/>
  <c r="K188" i="15" s="1"/>
  <c r="J150" i="15"/>
  <c r="L150" i="15" s="1"/>
  <c r="K150" i="15" s="1"/>
  <c r="J190" i="15"/>
  <c r="L190" i="15" s="1"/>
  <c r="K190" i="15" s="1"/>
  <c r="J162" i="15"/>
  <c r="L162" i="15" s="1"/>
  <c r="K162" i="15" s="1"/>
  <c r="J199" i="15"/>
  <c r="L199" i="15" s="1"/>
  <c r="K199" i="15" s="1"/>
  <c r="J202" i="15"/>
  <c r="L202" i="15" s="1"/>
  <c r="K202" i="15" s="1"/>
  <c r="J169" i="15"/>
  <c r="L169" i="15" s="1"/>
  <c r="K169" i="15" s="1"/>
  <c r="J203" i="15"/>
  <c r="L203" i="15" s="1"/>
  <c r="K203" i="15" s="1"/>
  <c r="J174" i="15"/>
  <c r="L174" i="15" s="1"/>
  <c r="K174" i="15" s="1"/>
  <c r="J168" i="15"/>
  <c r="L168" i="15" s="1"/>
  <c r="K168" i="15" s="1"/>
  <c r="J191" i="15"/>
  <c r="L191" i="15" s="1"/>
  <c r="K191" i="15" s="1"/>
  <c r="J211" i="15"/>
  <c r="L211" i="15" s="1"/>
  <c r="K211" i="15" s="1"/>
  <c r="J192" i="15"/>
  <c r="L192" i="15" s="1"/>
  <c r="K192" i="15" s="1"/>
  <c r="J197" i="15"/>
  <c r="L197" i="15" s="1"/>
  <c r="K197" i="15" s="1"/>
  <c r="J195" i="15"/>
  <c r="L195" i="15" s="1"/>
  <c r="K195" i="15" s="1"/>
  <c r="J198" i="15"/>
  <c r="L198" i="15" s="1"/>
  <c r="K198" i="15" s="1"/>
  <c r="J206" i="15"/>
  <c r="L206" i="15" s="1"/>
  <c r="K206" i="15" s="1"/>
  <c r="J214" i="15"/>
  <c r="L214" i="15" s="1"/>
  <c r="K214" i="15" s="1"/>
  <c r="J201" i="15"/>
  <c r="L201" i="15" s="1"/>
  <c r="K201" i="15" s="1"/>
  <c r="J216" i="15"/>
  <c r="L216" i="15" s="1"/>
  <c r="K216" i="15" s="1"/>
  <c r="J187" i="15"/>
  <c r="L187" i="15" s="1"/>
  <c r="K187" i="15" s="1"/>
  <c r="J220" i="15"/>
  <c r="L220" i="15" s="1"/>
  <c r="K220" i="15" s="1"/>
  <c r="J210" i="15"/>
  <c r="L210" i="15" s="1"/>
  <c r="K210" i="15" s="1"/>
  <c r="J213" i="15"/>
  <c r="L213" i="15" s="1"/>
  <c r="K213" i="15" s="1"/>
  <c r="J223" i="15"/>
  <c r="L223" i="15" s="1"/>
  <c r="K223" i="15" s="1"/>
  <c r="J224" i="15"/>
  <c r="L224" i="15" s="1"/>
  <c r="K224" i="15" s="1"/>
  <c r="J225" i="15"/>
  <c r="L225" i="15" s="1"/>
  <c r="K225" i="15" s="1"/>
  <c r="J194" i="15"/>
  <c r="L194" i="15" s="1"/>
  <c r="K194" i="15" s="1"/>
  <c r="J205" i="15"/>
  <c r="L205" i="15" s="1"/>
  <c r="K205" i="15" s="1"/>
  <c r="J208" i="15"/>
  <c r="L208" i="15" s="1"/>
  <c r="K208" i="15" s="1"/>
  <c r="J226" i="15"/>
  <c r="L226" i="15" s="1"/>
  <c r="K226" i="15" s="1"/>
  <c r="J219" i="15"/>
  <c r="L219" i="15" s="1"/>
  <c r="K219" i="15" s="1"/>
  <c r="J227" i="15"/>
  <c r="L227" i="15" s="1"/>
  <c r="K227" i="15" s="1"/>
  <c r="J222" i="15"/>
  <c r="L222" i="15" s="1"/>
  <c r="K222" i="15" s="1"/>
  <c r="J228" i="15"/>
  <c r="L228" i="15" s="1"/>
  <c r="K228" i="15" s="1"/>
  <c r="J186" i="15"/>
  <c r="L186" i="15" s="1"/>
  <c r="K186" i="15" s="1"/>
  <c r="J154" i="15"/>
  <c r="L154" i="15" s="1"/>
  <c r="K154" i="15" s="1"/>
  <c r="J179" i="15"/>
  <c r="L179" i="15" s="1"/>
  <c r="K179" i="15" s="1"/>
  <c r="J196" i="15"/>
  <c r="L196" i="15" s="1"/>
  <c r="K196" i="15" s="1"/>
  <c r="J212" i="15"/>
  <c r="L212" i="15" s="1"/>
  <c r="K212" i="15" s="1"/>
  <c r="J189" i="15"/>
  <c r="L189" i="15" s="1"/>
  <c r="K189" i="15" s="1"/>
  <c r="J193" i="15"/>
  <c r="L193" i="15" s="1"/>
  <c r="K193" i="15" s="1"/>
  <c r="J204" i="15"/>
  <c r="L204" i="15" s="1"/>
  <c r="K204" i="15" s="1"/>
  <c r="J217" i="15"/>
  <c r="L217" i="15" s="1"/>
  <c r="K217" i="15" s="1"/>
  <c r="J218" i="15"/>
  <c r="L218" i="15" s="1"/>
  <c r="K218" i="15" s="1"/>
  <c r="J207" i="15"/>
  <c r="L207" i="15" s="1"/>
  <c r="K207" i="15" s="1"/>
  <c r="J221" i="15"/>
  <c r="L221" i="15" s="1"/>
  <c r="K221" i="15" s="1"/>
  <c r="J200" i="15"/>
  <c r="L200" i="15" s="1"/>
  <c r="K200" i="15" s="1"/>
  <c r="J209" i="15"/>
  <c r="L209" i="15" s="1"/>
  <c r="K209" i="15" s="1"/>
  <c r="J215" i="15"/>
  <c r="L215" i="15" s="1"/>
  <c r="K215" i="15" s="1"/>
  <c r="J7" i="15"/>
  <c r="L7" i="15" s="1"/>
  <c r="K7" i="15" s="1"/>
  <c r="H211" i="15"/>
  <c r="H223" i="15"/>
  <c r="H194" i="15"/>
  <c r="H205" i="15"/>
  <c r="H225" i="15"/>
  <c r="H168" i="15"/>
  <c r="H89" i="15"/>
  <c r="H98" i="15"/>
  <c r="H150" i="15"/>
  <c r="H162" i="15"/>
  <c r="H199" i="15"/>
  <c r="H187" i="15"/>
  <c r="H216" i="15"/>
  <c r="H214" i="15"/>
  <c r="H226" i="15"/>
  <c r="H227" i="15"/>
  <c r="H228" i="15"/>
  <c r="H222" i="15"/>
  <c r="H208" i="15"/>
  <c r="H219" i="15"/>
  <c r="H39" i="15"/>
  <c r="H36" i="15"/>
  <c r="H18" i="15"/>
  <c r="H23" i="15"/>
  <c r="H19" i="15"/>
  <c r="H25" i="15"/>
  <c r="H24" i="15"/>
  <c r="H34" i="15"/>
  <c r="H27" i="15"/>
  <c r="H22" i="15"/>
  <c r="H26" i="15"/>
  <c r="H30" i="15"/>
  <c r="H40" i="15"/>
  <c r="H29" i="15"/>
  <c r="H32" i="15"/>
  <c r="H28" i="15"/>
  <c r="H38" i="15"/>
  <c r="H31" i="15"/>
  <c r="H44" i="15"/>
  <c r="H46" i="15"/>
  <c r="H37" i="15"/>
  <c r="H33" i="15"/>
  <c r="H48" i="15"/>
  <c r="H47" i="15"/>
  <c r="H35" i="15"/>
  <c r="H45" i="15"/>
  <c r="H41" i="15"/>
  <c r="H49" i="15"/>
  <c r="H42" i="15"/>
  <c r="H43" i="15"/>
  <c r="H68" i="15"/>
  <c r="H51" i="15"/>
  <c r="H64" i="15"/>
  <c r="H50" i="15"/>
  <c r="H60" i="15"/>
  <c r="H58" i="15"/>
  <c r="H59" i="15"/>
  <c r="H57" i="15"/>
  <c r="H53" i="15"/>
  <c r="H55" i="15"/>
  <c r="H71" i="15"/>
  <c r="H61" i="15"/>
  <c r="H63" i="15"/>
  <c r="H65" i="15"/>
  <c r="H62" i="15"/>
  <c r="H52" i="15"/>
  <c r="H56" i="15"/>
  <c r="H73" i="15"/>
  <c r="H66" i="15"/>
  <c r="H72" i="15"/>
  <c r="H75" i="15"/>
  <c r="H77" i="15"/>
  <c r="H67" i="15"/>
  <c r="H70" i="15"/>
  <c r="H74" i="15"/>
  <c r="H79" i="15"/>
  <c r="H78" i="15"/>
  <c r="H84" i="15"/>
  <c r="H54" i="15"/>
  <c r="H94" i="15"/>
  <c r="H86" i="15"/>
  <c r="H69" i="15"/>
  <c r="H83" i="15"/>
  <c r="H82" i="15"/>
  <c r="H80" i="15"/>
  <c r="H87" i="15"/>
  <c r="H76" i="15"/>
  <c r="H90" i="15"/>
  <c r="H95" i="15"/>
  <c r="H85" i="15"/>
  <c r="H92" i="15"/>
  <c r="H100" i="15"/>
  <c r="H105" i="15"/>
  <c r="H93" i="15"/>
  <c r="H104" i="15"/>
  <c r="H91" i="15"/>
  <c r="H97" i="15"/>
  <c r="H103" i="15"/>
  <c r="H88" i="15"/>
  <c r="H81" i="15"/>
  <c r="H101" i="15"/>
  <c r="H99" i="15"/>
  <c r="H106" i="15"/>
  <c r="H111" i="15"/>
  <c r="H117" i="15"/>
  <c r="H102" i="15"/>
  <c r="H115" i="15"/>
  <c r="H116" i="15"/>
  <c r="H121" i="15"/>
  <c r="H107" i="15"/>
  <c r="H110" i="15"/>
  <c r="H113" i="15"/>
  <c r="H118" i="15"/>
  <c r="H108" i="15"/>
  <c r="H96" i="15"/>
  <c r="H125" i="15"/>
  <c r="H128" i="15"/>
  <c r="H123" i="15"/>
  <c r="H109" i="15"/>
  <c r="H119" i="15"/>
  <c r="H112" i="15"/>
  <c r="H130" i="15"/>
  <c r="H124" i="15"/>
  <c r="H133" i="15"/>
  <c r="H137" i="15"/>
  <c r="H127" i="15"/>
  <c r="H139" i="15"/>
  <c r="H136" i="15"/>
  <c r="H114" i="15"/>
  <c r="H129" i="15"/>
  <c r="H120" i="15"/>
  <c r="H140" i="15"/>
  <c r="H132" i="15"/>
  <c r="H126" i="15"/>
  <c r="H131" i="15"/>
  <c r="H143" i="15"/>
  <c r="H145" i="15"/>
  <c r="H147" i="15"/>
  <c r="H122" i="15"/>
  <c r="H152" i="15"/>
  <c r="H149" i="15"/>
  <c r="H148" i="15"/>
  <c r="H134" i="15"/>
  <c r="H138" i="15"/>
  <c r="H156" i="15"/>
  <c r="H163" i="15"/>
  <c r="H146" i="15"/>
  <c r="H141" i="15"/>
  <c r="H157" i="15"/>
  <c r="H151" i="15"/>
  <c r="H144" i="15"/>
  <c r="H158" i="15"/>
  <c r="H153" i="15"/>
  <c r="H160" i="15"/>
  <c r="H135" i="15"/>
  <c r="H164" i="15"/>
  <c r="H155" i="15"/>
  <c r="H167" i="15"/>
  <c r="H142" i="15"/>
  <c r="H159" i="15"/>
  <c r="H170" i="15"/>
  <c r="H188" i="15"/>
  <c r="H171" i="15"/>
  <c r="H165" i="15"/>
  <c r="H173" i="15"/>
  <c r="H175" i="15"/>
  <c r="H177" i="15"/>
  <c r="H176" i="15"/>
  <c r="H161" i="15"/>
  <c r="H180" i="15"/>
  <c r="H181" i="15"/>
  <c r="H182" i="15"/>
  <c r="H183" i="15"/>
  <c r="H178" i="15"/>
  <c r="H184" i="15"/>
  <c r="H185" i="15"/>
  <c r="H172" i="15"/>
  <c r="H166" i="15"/>
  <c r="H190" i="15"/>
  <c r="H198" i="15"/>
  <c r="H201" i="15"/>
  <c r="H202" i="15"/>
  <c r="H192" i="15"/>
  <c r="H174" i="15"/>
  <c r="H169" i="15"/>
  <c r="H191" i="15"/>
  <c r="H197" i="15"/>
  <c r="H195" i="15"/>
  <c r="H213" i="15"/>
  <c r="H203" i="15"/>
  <c r="H210" i="15"/>
  <c r="H206" i="15"/>
  <c r="H220" i="15"/>
  <c r="H224" i="15"/>
  <c r="H21" i="15"/>
  <c r="H11" i="15"/>
  <c r="H20" i="15"/>
  <c r="H16" i="15"/>
  <c r="H17" i="15"/>
  <c r="H8" i="15"/>
  <c r="H9" i="15"/>
  <c r="H15" i="15"/>
  <c r="H12" i="15"/>
  <c r="H13" i="15"/>
  <c r="H10" i="15"/>
  <c r="H14" i="15"/>
  <c r="H7" i="15"/>
  <c r="A154" i="15" l="1"/>
  <c r="A7" i="15"/>
  <c r="A176" i="15"/>
  <c r="A187" i="15"/>
  <c r="A160" i="15"/>
  <c r="A134" i="15"/>
  <c r="A175" i="15"/>
  <c r="A46" i="15"/>
  <c r="A29" i="15"/>
  <c r="A11" i="15"/>
  <c r="A186" i="15"/>
  <c r="A209" i="15"/>
  <c r="A56" i="15"/>
  <c r="A75" i="15"/>
  <c r="A44" i="15"/>
  <c r="A10" i="15"/>
  <c r="A107" i="15"/>
  <c r="A216" i="15"/>
  <c r="A41" i="15"/>
  <c r="A163" i="15"/>
  <c r="A77" i="15"/>
  <c r="A150" i="15"/>
  <c r="A55" i="15"/>
  <c r="A94" i="15"/>
  <c r="A185" i="15"/>
  <c r="A87" i="15"/>
  <c r="A170" i="15"/>
  <c r="A71" i="15"/>
  <c r="A35" i="15"/>
  <c r="A26" i="15"/>
  <c r="A8" i="15"/>
  <c r="A79" i="15"/>
  <c r="A81" i="15"/>
  <c r="A190" i="15"/>
  <c r="A95" i="15"/>
  <c r="A101" i="15"/>
  <c r="A171" i="15"/>
  <c r="A57" i="15"/>
  <c r="A136" i="15"/>
  <c r="A208" i="15"/>
  <c r="A112" i="15"/>
  <c r="A24" i="15"/>
  <c r="A9" i="15"/>
  <c r="A131" i="15"/>
  <c r="A91" i="15"/>
  <c r="A222" i="15"/>
  <c r="A120" i="15"/>
  <c r="A156" i="15"/>
  <c r="A72" i="15"/>
  <c r="A153" i="15"/>
  <c r="A27" i="15"/>
  <c r="A152" i="15"/>
  <c r="A217" i="15"/>
  <c r="A204" i="15"/>
  <c r="A159" i="15"/>
  <c r="A110" i="15"/>
  <c r="A68" i="15"/>
  <c r="A202" i="15"/>
  <c r="A42" i="15"/>
  <c r="A162" i="15"/>
  <c r="A23" i="15"/>
  <c r="A13" i="15"/>
  <c r="A132" i="15"/>
  <c r="A188" i="15"/>
  <c r="A60" i="15"/>
  <c r="A198" i="15"/>
  <c r="A195" i="15"/>
  <c r="A151" i="15"/>
  <c r="A97" i="15"/>
  <c r="A37" i="15"/>
  <c r="A192" i="15"/>
  <c r="A141" i="15"/>
  <c r="A98" i="15"/>
  <c r="A67" i="15"/>
  <c r="A33" i="15"/>
  <c r="A199" i="15"/>
  <c r="A85" i="15"/>
  <c r="A123" i="15"/>
  <c r="A228" i="15"/>
  <c r="A173" i="15"/>
  <c r="A227" i="15"/>
  <c r="A25" i="15"/>
  <c r="A70" i="15"/>
  <c r="A155" i="15"/>
  <c r="A54" i="15"/>
  <c r="A205" i="15"/>
  <c r="A133" i="15"/>
  <c r="A15" i="15"/>
  <c r="A106" i="15"/>
  <c r="A201" i="15"/>
  <c r="A200" i="15"/>
  <c r="A96" i="15"/>
  <c r="A138" i="15"/>
  <c r="A219" i="15"/>
  <c r="A129" i="15"/>
  <c r="A218" i="15"/>
  <c r="A103" i="15"/>
  <c r="A197" i="15"/>
  <c r="A139" i="15"/>
  <c r="A52" i="15"/>
  <c r="A166" i="15"/>
  <c r="A127" i="15"/>
  <c r="A80" i="15"/>
  <c r="A22" i="15"/>
  <c r="A172" i="15"/>
  <c r="A14" i="15"/>
  <c r="A108" i="15"/>
  <c r="A73" i="15"/>
  <c r="A174" i="15"/>
  <c r="A92" i="15"/>
  <c r="A59" i="15"/>
  <c r="A50" i="15"/>
  <c r="A36" i="15"/>
  <c r="A18" i="15"/>
  <c r="A63" i="15"/>
  <c r="A146" i="15"/>
  <c r="A121" i="15"/>
  <c r="A214" i="15"/>
  <c r="A206" i="15"/>
  <c r="A207" i="15"/>
  <c r="A104" i="15"/>
  <c r="A184" i="15"/>
  <c r="A223" i="15"/>
  <c r="A147" i="15"/>
  <c r="A113" i="15"/>
  <c r="A84" i="15"/>
  <c r="A142" i="15"/>
  <c r="A40" i="15"/>
  <c r="A61" i="15"/>
  <c r="A125" i="15"/>
  <c r="A215" i="15"/>
  <c r="A140" i="15"/>
  <c r="A47" i="15"/>
  <c r="A157" i="15"/>
  <c r="A221" i="15"/>
  <c r="A118" i="15"/>
  <c r="A226" i="15"/>
  <c r="A90" i="15"/>
  <c r="A181" i="15"/>
  <c r="A128" i="15"/>
  <c r="A210" i="15"/>
  <c r="A177" i="15"/>
  <c r="A111" i="15"/>
  <c r="A88" i="15"/>
  <c r="A69" i="15"/>
  <c r="A49" i="15"/>
  <c r="A34" i="15"/>
  <c r="A20" i="15"/>
  <c r="A32" i="15"/>
  <c r="A74" i="15"/>
  <c r="A161" i="15"/>
  <c r="A30" i="15"/>
  <c r="A12" i="15"/>
  <c r="A119" i="15"/>
  <c r="A212" i="15"/>
  <c r="A158" i="15"/>
  <c r="A196" i="15"/>
  <c r="A169" i="15"/>
  <c r="A135" i="15"/>
  <c r="A145" i="15"/>
  <c r="A124" i="15"/>
  <c r="A179" i="15"/>
  <c r="A220" i="15"/>
  <c r="A178" i="15"/>
  <c r="A144" i="15"/>
  <c r="A143" i="15"/>
  <c r="A114" i="15"/>
  <c r="A102" i="15"/>
  <c r="A89" i="15"/>
  <c r="A76" i="15"/>
  <c r="A48" i="15"/>
  <c r="A28" i="15"/>
  <c r="A16" i="15"/>
  <c r="A45" i="15"/>
  <c r="A93" i="15"/>
  <c r="A64" i="15"/>
  <c r="A224" i="15"/>
  <c r="A168" i="15"/>
  <c r="A182" i="15"/>
  <c r="A164" i="15"/>
  <c r="A122" i="15"/>
  <c r="A130" i="15"/>
  <c r="A115" i="15"/>
  <c r="A99" i="15"/>
  <c r="A82" i="15"/>
  <c r="A66" i="15"/>
  <c r="A51" i="15"/>
  <c r="A31" i="15"/>
  <c r="A21" i="15"/>
  <c r="A83" i="15"/>
  <c r="A165" i="15"/>
  <c r="A43" i="15"/>
  <c r="A193" i="15"/>
  <c r="A62" i="15"/>
  <c r="A86" i="15"/>
  <c r="A100" i="15"/>
  <c r="A167" i="15"/>
  <c r="A38" i="15"/>
  <c r="A203" i="15"/>
  <c r="A117" i="15"/>
  <c r="A17" i="15"/>
  <c r="A137" i="15"/>
  <c r="A148" i="15"/>
  <c r="A180" i="15"/>
  <c r="A126" i="15"/>
  <c r="A78" i="15"/>
  <c r="A183" i="15"/>
  <c r="A19" i="15"/>
  <c r="A58" i="15"/>
  <c r="A213" i="15"/>
  <c r="A65" i="15"/>
  <c r="A53" i="15"/>
  <c r="A194" i="15"/>
  <c r="A191" i="15"/>
  <c r="A149" i="15"/>
  <c r="A105" i="15"/>
  <c r="A116" i="15"/>
  <c r="A109" i="15"/>
  <c r="A189" i="15"/>
  <c r="A211" i="15"/>
  <c r="A39" i="15"/>
  <c r="A225" i="15"/>
</calcChain>
</file>

<file path=xl/sharedStrings.xml><?xml version="1.0" encoding="utf-8"?>
<sst xmlns="http://schemas.openxmlformats.org/spreadsheetml/2006/main" count="1202" uniqueCount="354">
  <si>
    <t>SKST Liberec</t>
  </si>
  <si>
    <t>ST Frýdlant</t>
  </si>
  <si>
    <t>ch</t>
  </si>
  <si>
    <t>d</t>
  </si>
  <si>
    <t>KMST Liberec</t>
  </si>
  <si>
    <t>Spartak Chrastava</t>
  </si>
  <si>
    <t>KŠ</t>
  </si>
  <si>
    <t>datum:</t>
  </si>
  <si>
    <t>Loko Česká Lípa</t>
  </si>
  <si>
    <t>STAR Turnov</t>
  </si>
  <si>
    <t>B.  Jablonec n. N.</t>
  </si>
  <si>
    <t>AST K. Šenov</t>
  </si>
  <si>
    <t>Jiskra Kam.Šenov</t>
  </si>
  <si>
    <t>započítaných výsledků:</t>
  </si>
  <si>
    <t>B</t>
  </si>
  <si>
    <t>A</t>
  </si>
  <si>
    <t>C</t>
  </si>
  <si>
    <t>D</t>
  </si>
  <si>
    <t>E</t>
  </si>
  <si>
    <t>hod</t>
  </si>
  <si>
    <t>Sokol Turnov</t>
  </si>
  <si>
    <t>Kategorie: mládež (U19 a mladší, CELKEM)</t>
  </si>
  <si>
    <t>.95%</t>
  </si>
  <si>
    <t xml:space="preserve">BODY </t>
  </si>
  <si>
    <t>F</t>
  </si>
  <si>
    <t>Jablonné v P.</t>
  </si>
  <si>
    <t>Jablonec n. J.</t>
  </si>
  <si>
    <t>PINK! Liberec</t>
  </si>
  <si>
    <t>Nová Ves</t>
  </si>
  <si>
    <t>Filip</t>
  </si>
  <si>
    <t>Patrik</t>
  </si>
  <si>
    <t>Antonín</t>
  </si>
  <si>
    <t>Romana</t>
  </si>
  <si>
    <t>Ondřej</t>
  </si>
  <si>
    <t>Dominik</t>
  </si>
  <si>
    <t>Vít</t>
  </si>
  <si>
    <t>Josef</t>
  </si>
  <si>
    <t>Viktorie</t>
  </si>
  <si>
    <t>Barbora</t>
  </si>
  <si>
    <t>Matěj</t>
  </si>
  <si>
    <t>Jakub</t>
  </si>
  <si>
    <t>Vítek</t>
  </si>
  <si>
    <t>Tomáš</t>
  </si>
  <si>
    <t>Jiří</t>
  </si>
  <si>
    <t>Richard</t>
  </si>
  <si>
    <t>David</t>
  </si>
  <si>
    <t>Vojtěch</t>
  </si>
  <si>
    <t>Jan</t>
  </si>
  <si>
    <t>Tereza</t>
  </si>
  <si>
    <t>Martin</t>
  </si>
  <si>
    <t>Daniel</t>
  </si>
  <si>
    <t>Viktor</t>
  </si>
  <si>
    <t>Šimon</t>
  </si>
  <si>
    <t>Wolf</t>
  </si>
  <si>
    <t>Nypl</t>
  </si>
  <si>
    <t>Csizmazia</t>
  </si>
  <si>
    <t>Korpová</t>
  </si>
  <si>
    <t>Hanus</t>
  </si>
  <si>
    <t>Čupcová</t>
  </si>
  <si>
    <t>Prousková</t>
  </si>
  <si>
    <t>Jungman</t>
  </si>
  <si>
    <t>Holubová</t>
  </si>
  <si>
    <t>Košťák</t>
  </si>
  <si>
    <t>Perlík</t>
  </si>
  <si>
    <t>Kožich</t>
  </si>
  <si>
    <t>Günter</t>
  </si>
  <si>
    <t>Nechvíl</t>
  </si>
  <si>
    <t>Jungmann</t>
  </si>
  <si>
    <t>Kout</t>
  </si>
  <si>
    <t>Krejčík</t>
  </si>
  <si>
    <t>Voplakal</t>
  </si>
  <si>
    <t>Svoboda</t>
  </si>
  <si>
    <t>Novotný</t>
  </si>
  <si>
    <t>Nohejl</t>
  </si>
  <si>
    <t>Kubíček</t>
  </si>
  <si>
    <t>Škorpil</t>
  </si>
  <si>
    <t>Křivánek</t>
  </si>
  <si>
    <t>Hudák</t>
  </si>
  <si>
    <t>Cyprián</t>
  </si>
  <si>
    <t>Trojan</t>
  </si>
  <si>
    <t>Maršík</t>
  </si>
  <si>
    <t>Roubíček</t>
  </si>
  <si>
    <t>Valášek</t>
  </si>
  <si>
    <t>Táborský</t>
  </si>
  <si>
    <t>Mervart</t>
  </si>
  <si>
    <t>Hanusová</t>
  </si>
  <si>
    <t>Janatka</t>
  </si>
  <si>
    <t>Provazníková</t>
  </si>
  <si>
    <t>Kuchyňka</t>
  </si>
  <si>
    <t>Johanová</t>
  </si>
  <si>
    <t>Šedina</t>
  </si>
  <si>
    <t>Humhal</t>
  </si>
  <si>
    <t>Daníček</t>
  </si>
  <si>
    <t>Krob</t>
  </si>
  <si>
    <t>Rachač</t>
  </si>
  <si>
    <t>Tesař</t>
  </si>
  <si>
    <t>Kostan</t>
  </si>
  <si>
    <t>Novák</t>
  </si>
  <si>
    <t>Jakůbek</t>
  </si>
  <si>
    <t>Tůma</t>
  </si>
  <si>
    <t>Kolář</t>
  </si>
  <si>
    <t>Eder</t>
  </si>
  <si>
    <t>Kozák</t>
  </si>
  <si>
    <t>Růžková</t>
  </si>
  <si>
    <t>Vilém</t>
  </si>
  <si>
    <t>Beran</t>
  </si>
  <si>
    <t>Koukl</t>
  </si>
  <si>
    <t>Polívka</t>
  </si>
  <si>
    <t>Havel</t>
  </si>
  <si>
    <t>Vargová</t>
  </si>
  <si>
    <t>Kuchyňa</t>
  </si>
  <si>
    <t>Louda</t>
  </si>
  <si>
    <t>Švarc</t>
  </si>
  <si>
    <t>Pinc</t>
  </si>
  <si>
    <t>Moravec</t>
  </si>
  <si>
    <t>Vorel</t>
  </si>
  <si>
    <t>Trávníčková</t>
  </si>
  <si>
    <t>Bujok</t>
  </si>
  <si>
    <t>Choleva</t>
  </si>
  <si>
    <t>Hlubuček</t>
  </si>
  <si>
    <t>Harus</t>
  </si>
  <si>
    <t>Jantsch</t>
  </si>
  <si>
    <t>Štěpánek</t>
  </si>
  <si>
    <t>Diblík</t>
  </si>
  <si>
    <t>Frydrychová</t>
  </si>
  <si>
    <t>Baumruková</t>
  </si>
  <si>
    <t>Mazánek</t>
  </si>
  <si>
    <t>Kyselová</t>
  </si>
  <si>
    <t>Landyš</t>
  </si>
  <si>
    <t>Palarčík</t>
  </si>
  <si>
    <t>Bandermann</t>
  </si>
  <si>
    <t>Horáčková</t>
  </si>
  <si>
    <t>Bečková</t>
  </si>
  <si>
    <t>Dočekal</t>
  </si>
  <si>
    <t>Soukupová</t>
  </si>
  <si>
    <t>Ešner</t>
  </si>
  <si>
    <t>Soukup</t>
  </si>
  <si>
    <t>Plch</t>
  </si>
  <si>
    <t>Peřina</t>
  </si>
  <si>
    <t>Mařanová</t>
  </si>
  <si>
    <t>Drvota</t>
  </si>
  <si>
    <t>Doubrava</t>
  </si>
  <si>
    <t>Šulc</t>
  </si>
  <si>
    <t>Majorová</t>
  </si>
  <si>
    <t>Pálfi</t>
  </si>
  <si>
    <t>Kučera</t>
  </si>
  <si>
    <t>Helebrant</t>
  </si>
  <si>
    <t>Žižková</t>
  </si>
  <si>
    <t>Vejvoda</t>
  </si>
  <si>
    <t>Kakačová</t>
  </si>
  <si>
    <t>Jujnovič</t>
  </si>
  <si>
    <t>Nikola</t>
  </si>
  <si>
    <t>Jaroslav</t>
  </si>
  <si>
    <t>Radek</t>
  </si>
  <si>
    <t>František</t>
  </si>
  <si>
    <t>Marek</t>
  </si>
  <si>
    <t>Jáchym</t>
  </si>
  <si>
    <t>Petr</t>
  </si>
  <si>
    <t>Valerie</t>
  </si>
  <si>
    <t>Matouš</t>
  </si>
  <si>
    <t>Václav</t>
  </si>
  <si>
    <t>Lukáš</t>
  </si>
  <si>
    <t>Karolína</t>
  </si>
  <si>
    <t>Adam</t>
  </si>
  <si>
    <t>Alena</t>
  </si>
  <si>
    <t>Sofie</t>
  </si>
  <si>
    <t>Adéla</t>
  </si>
  <si>
    <t>Zdenek</t>
  </si>
  <si>
    <t>Matyáš</t>
  </si>
  <si>
    <t>Kristián</t>
  </si>
  <si>
    <t>Theodor</t>
  </si>
  <si>
    <t>Stella</t>
  </si>
  <si>
    <t>Kryštof</t>
  </si>
  <si>
    <t>Štěpán</t>
  </si>
  <si>
    <t>Jonáš</t>
  </si>
  <si>
    <t>Vincent</t>
  </si>
  <si>
    <t>Klára</t>
  </si>
  <si>
    <t>Anežka</t>
  </si>
  <si>
    <t>Angelika</t>
  </si>
  <si>
    <t>Felix</t>
  </si>
  <si>
    <t>Dorota</t>
  </si>
  <si>
    <t>Magdalena</t>
  </si>
  <si>
    <t>Niko</t>
  </si>
  <si>
    <t>Bruno</t>
  </si>
  <si>
    <t>Simona</t>
  </si>
  <si>
    <t>Aleš</t>
  </si>
  <si>
    <t>Sebastián</t>
  </si>
  <si>
    <t>Kateřina</t>
  </si>
  <si>
    <t>Elen</t>
  </si>
  <si>
    <t>ID</t>
  </si>
  <si>
    <t>příjmení</t>
  </si>
  <si>
    <t>jméno</t>
  </si>
  <si>
    <t>kat</t>
  </si>
  <si>
    <t>klub</t>
  </si>
  <si>
    <t>poř.</t>
  </si>
  <si>
    <t>nar</t>
  </si>
  <si>
    <t>kraj</t>
  </si>
  <si>
    <t>LB</t>
  </si>
  <si>
    <t>Leksa</t>
  </si>
  <si>
    <t>Michal</t>
  </si>
  <si>
    <t>Kadlec</t>
  </si>
  <si>
    <t>Adamíra</t>
  </si>
  <si>
    <t>Poštolka</t>
  </si>
  <si>
    <t>Libenský</t>
  </si>
  <si>
    <t>Vaníček</t>
  </si>
  <si>
    <t>Anton</t>
  </si>
  <si>
    <t>Knobloch</t>
  </si>
  <si>
    <t>Bošková</t>
  </si>
  <si>
    <t>Hůlka</t>
  </si>
  <si>
    <t>Pospíšil</t>
  </si>
  <si>
    <t>B. Jablonec n. N.</t>
  </si>
  <si>
    <t>Ponocný</t>
  </si>
  <si>
    <t>Syrovátko</t>
  </si>
  <si>
    <t>Turecký</t>
  </si>
  <si>
    <t>Koutecký</t>
  </si>
  <si>
    <t>Farský</t>
  </si>
  <si>
    <t>Šimík</t>
  </si>
  <si>
    <t>Max</t>
  </si>
  <si>
    <t>Jaška</t>
  </si>
  <si>
    <t>Anna</t>
  </si>
  <si>
    <t>Zuzana</t>
  </si>
  <si>
    <t>Jungvirt</t>
  </si>
  <si>
    <t>Rudolf</t>
  </si>
  <si>
    <t>Šubrová</t>
  </si>
  <si>
    <t>Hrníčko</t>
  </si>
  <si>
    <t>Čáp</t>
  </si>
  <si>
    <t>Plchová</t>
  </si>
  <si>
    <t>Magdaléna</t>
  </si>
  <si>
    <t>Sadovskyi</t>
  </si>
  <si>
    <t>Yehor</t>
  </si>
  <si>
    <t>Hlib</t>
  </si>
  <si>
    <t>Doropei</t>
  </si>
  <si>
    <t>Veselý</t>
  </si>
  <si>
    <t>Tichá</t>
  </si>
  <si>
    <t>Amálie</t>
  </si>
  <si>
    <t>Lesage</t>
  </si>
  <si>
    <t>Poláková</t>
  </si>
  <si>
    <t>Alice</t>
  </si>
  <si>
    <t>TUR</t>
  </si>
  <si>
    <t>Hájek</t>
  </si>
  <si>
    <t>Heděncová</t>
  </si>
  <si>
    <t>Marie</t>
  </si>
  <si>
    <t>Pohl</t>
  </si>
  <si>
    <t>Ovečka</t>
  </si>
  <si>
    <t>Takáč</t>
  </si>
  <si>
    <t>Jahoda</t>
  </si>
  <si>
    <t>Exner</t>
  </si>
  <si>
    <t>Pěničková</t>
  </si>
  <si>
    <t>Jana</t>
  </si>
  <si>
    <t>Kubín</t>
  </si>
  <si>
    <t>Bartko</t>
  </si>
  <si>
    <t>Weber</t>
  </si>
  <si>
    <t>Kácovský</t>
  </si>
  <si>
    <t>Jaroš</t>
  </si>
  <si>
    <t>TTC Hrádek n. N.</t>
  </si>
  <si>
    <t>Šmejcová</t>
  </si>
  <si>
    <t>Košnar</t>
  </si>
  <si>
    <t>Semily</t>
  </si>
  <si>
    <t>Valachová</t>
  </si>
  <si>
    <t>Otmarová</t>
  </si>
  <si>
    <t>Eliška</t>
  </si>
  <si>
    <t>Wach</t>
  </si>
  <si>
    <t>Kormosh</t>
  </si>
  <si>
    <t>Yaroslav</t>
  </si>
  <si>
    <t>Nguyen</t>
  </si>
  <si>
    <t>Do Thanh</t>
  </si>
  <si>
    <t>Jakubů</t>
  </si>
  <si>
    <t>Němec</t>
  </si>
  <si>
    <t>Pešán</t>
  </si>
  <si>
    <t>Bláha</t>
  </si>
  <si>
    <t>Krudewig</t>
  </si>
  <si>
    <t>Jelínek</t>
  </si>
  <si>
    <t>Kvapil</t>
  </si>
  <si>
    <t>Hikl</t>
  </si>
  <si>
    <t>Frič</t>
  </si>
  <si>
    <t>Koutek</t>
  </si>
  <si>
    <t>Landa</t>
  </si>
  <si>
    <t>Charousek</t>
  </si>
  <si>
    <t>Mikuláš</t>
  </si>
  <si>
    <t>Ivanov</t>
  </si>
  <si>
    <t>Matteo</t>
  </si>
  <si>
    <t xml:space="preserve">Černý </t>
  </si>
  <si>
    <t>Zahn</t>
  </si>
  <si>
    <t>Procházka</t>
  </si>
  <si>
    <t>Eduard</t>
  </si>
  <si>
    <t>Holec</t>
  </si>
  <si>
    <t xml:space="preserve">Bidlo </t>
  </si>
  <si>
    <t>Wagler</t>
  </si>
  <si>
    <t>Oliver</t>
  </si>
  <si>
    <t>Grofová</t>
  </si>
  <si>
    <t>Skála</t>
  </si>
  <si>
    <t>Torák</t>
  </si>
  <si>
    <t>Krkoška</t>
  </si>
  <si>
    <t>Sluka</t>
  </si>
  <si>
    <t>Salaba</t>
  </si>
  <si>
    <t>Smržovka</t>
  </si>
  <si>
    <t>G</t>
  </si>
  <si>
    <t>Žebříčkové pořadí mládeže Libereckého kraje na sezonu 2025/2026</t>
  </si>
  <si>
    <t>JAB</t>
  </si>
  <si>
    <t>Fiřt</t>
  </si>
  <si>
    <t>Fajstauer</t>
  </si>
  <si>
    <t>Víchová</t>
  </si>
  <si>
    <t>H</t>
  </si>
  <si>
    <t>Mach</t>
  </si>
  <si>
    <t>Hrubý</t>
  </si>
  <si>
    <t>Dajčar</t>
  </si>
  <si>
    <t>92355  </t>
  </si>
  <si>
    <t>Erlebach</t>
  </si>
  <si>
    <t>Hušek</t>
  </si>
  <si>
    <t>Huk</t>
  </si>
  <si>
    <t>Pavel</t>
  </si>
  <si>
    <t>Mudrý</t>
  </si>
  <si>
    <t>Vinter</t>
  </si>
  <si>
    <t>Spilka</t>
  </si>
  <si>
    <t>Erps</t>
  </si>
  <si>
    <t>Eliáš</t>
  </si>
  <si>
    <t>Martiš</t>
  </si>
  <si>
    <t>Sedlář</t>
  </si>
  <si>
    <t>Böhm</t>
  </si>
  <si>
    <t>Šafránek</t>
  </si>
  <si>
    <t>Štelzig</t>
  </si>
  <si>
    <t>Šiďák</t>
  </si>
  <si>
    <t>Sýkora</t>
  </si>
  <si>
    <t>Maximilian</t>
  </si>
  <si>
    <t>*A</t>
  </si>
  <si>
    <t>*B</t>
  </si>
  <si>
    <t>*G</t>
  </si>
  <si>
    <t>Kopal</t>
  </si>
  <si>
    <t>Alex</t>
  </si>
  <si>
    <t>U17</t>
  </si>
  <si>
    <t>Valečka</t>
  </si>
  <si>
    <t>Michael</t>
  </si>
  <si>
    <t>U15</t>
  </si>
  <si>
    <t>Zasche</t>
  </si>
  <si>
    <t>Havlíček</t>
  </si>
  <si>
    <t>Makovec</t>
  </si>
  <si>
    <t>Tobiáš</t>
  </si>
  <si>
    <t>U13</t>
  </si>
  <si>
    <t>Šárovec</t>
  </si>
  <si>
    <t>Kukal</t>
  </si>
  <si>
    <t>pink! Liberec</t>
  </si>
  <si>
    <t>Herčík</t>
  </si>
  <si>
    <t>U11</t>
  </si>
  <si>
    <t>Rubeš</t>
  </si>
  <si>
    <t>Vojtíšek</t>
  </si>
  <si>
    <t>Efe</t>
  </si>
  <si>
    <t>Široký</t>
  </si>
  <si>
    <t>Hubert</t>
  </si>
  <si>
    <t>Fejtek</t>
  </si>
  <si>
    <t>Vesec</t>
  </si>
  <si>
    <t>*D</t>
  </si>
  <si>
    <t>*C</t>
  </si>
  <si>
    <t>*F</t>
  </si>
  <si>
    <t>*H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</si>
</sst>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6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3" fillId="4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" fontId="1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3">
    <cellStyle name="Normální" xfId="0" builtinId="0"/>
    <cellStyle name="Normální 2" xfId="2" xr:uid="{871BC6EB-8BB7-4F14-9B10-1FEC398CBA3F}"/>
    <cellStyle name="Normální 3" xfId="1" xr:uid="{EE6D3547-8DAD-41E5-878E-2461BFDD0E6F}"/>
  </cellStyles>
  <dxfs count="12"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E7E6E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www.wps.cn/officeDocument/2020/cellImage" Target="NUL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pr\Downloads\KP_ml.xlsx" TargetMode="External"/><Relationship Id="rId1" Type="http://schemas.openxmlformats.org/officeDocument/2006/relationships/externalLinkPath" Target="/Users/marpr/Downloads/KP_m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_19"/>
      <sheetName val="ch_13"/>
      <sheetName val="d"/>
      <sheetName val="ch_19_v"/>
      <sheetName val="ch_19_u"/>
      <sheetName val="ch_13_v"/>
      <sheetName val="ch_13_u"/>
      <sheetName val="d_13_v"/>
      <sheetName val="čt_ch"/>
      <sheetName val="čt_d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G3" t="str">
            <v>Bandermann  Felix {Loko Česká Lípa}-U11</v>
          </cell>
        </row>
        <row r="4">
          <cell r="G4" t="str">
            <v>Bartoň  David {SKST Liberec}-U19</v>
          </cell>
        </row>
        <row r="5">
          <cell r="G5" t="str">
            <v>Baumruková  Anežka {PINK! Liberec}-U11</v>
          </cell>
        </row>
        <row r="6">
          <cell r="G6" t="str">
            <v>Bošková  Adéla {PINK! Liberec}-U11</v>
          </cell>
        </row>
        <row r="7">
          <cell r="G7" t="str">
            <v>Bujok  Matěj {AST K. Šenov}-U11</v>
          </cell>
        </row>
        <row r="8">
          <cell r="G8" t="str">
            <v>Bujok  Ondřej {AST K. Šenov}-U11</v>
          </cell>
        </row>
        <row r="9">
          <cell r="G9" t="str">
            <v>Čupcová  Valerie {Jiskra Nový Bor}-U13</v>
          </cell>
        </row>
        <row r="10">
          <cell r="G10" t="str">
            <v>Čupcová  Valerie {Jiskra Nový Bor}-U13</v>
          </cell>
        </row>
        <row r="11">
          <cell r="G11" t="str">
            <v>Diblík  Lukáš {KMST Liberec}-U13</v>
          </cell>
        </row>
        <row r="12">
          <cell r="G12" t="str">
            <v>Dočekal  František {PINK! Liberec}-U13</v>
          </cell>
        </row>
        <row r="13">
          <cell r="G13" t="str">
            <v>Faltus  Dominik {SKST Liberec}-U17</v>
          </cell>
        </row>
        <row r="14">
          <cell r="G14" t="str">
            <v>Günter  Tomáš {KMST Liberec}-U15</v>
          </cell>
        </row>
        <row r="15">
          <cell r="G15" t="str">
            <v>Horáčková  Dorota {STAR Turnov}-U11</v>
          </cell>
        </row>
        <row r="16">
          <cell r="G16" t="str">
            <v>Hrníčko  Matyáš {PINK! Liberec}-U13</v>
          </cell>
        </row>
        <row r="17">
          <cell r="G17" t="str">
            <v>Jantsch  Antonín {KMST Liberec}-U13</v>
          </cell>
        </row>
        <row r="18">
          <cell r="G18" t="str">
            <v>Johanová  Sofie {PINK! Liberec}-U13</v>
          </cell>
        </row>
        <row r="19">
          <cell r="G19" t="str">
            <v>Jungman  Filip {PINK! Liberec}-U17</v>
          </cell>
        </row>
        <row r="20">
          <cell r="G20" t="str">
            <v>Jungmann  Matěj {SKST Liberec}-U13</v>
          </cell>
        </row>
        <row r="21">
          <cell r="G21" t="str">
            <v>Klustová  Tereza {Spartak Chrastava}-U19</v>
          </cell>
        </row>
        <row r="22">
          <cell r="G22" t="str">
            <v>Korpová  Romana {PINK! Liberec}-U19</v>
          </cell>
        </row>
        <row r="23">
          <cell r="G23" t="str">
            <v>Korpová  Tereza {PINK! Liberec}-U13</v>
          </cell>
        </row>
        <row r="24">
          <cell r="G24" t="str">
            <v>Košťák  Matěj {B.  Jablonec n. N.}-U19</v>
          </cell>
        </row>
        <row r="25">
          <cell r="G25" t="str">
            <v>Kout  Matěj {KMST Liberec}-U17</v>
          </cell>
        </row>
        <row r="26">
          <cell r="G26" t="str">
            <v>Kozák  Jan {B.  Jablonec n. N.}-U13</v>
          </cell>
        </row>
        <row r="27">
          <cell r="G27" t="str">
            <v>Kožich  Vítek {PINK! Liberec}-U15</v>
          </cell>
        </row>
        <row r="28">
          <cell r="G28" t="str">
            <v>Krejčík  Jan {B.  Jablonec n. N.}-U15</v>
          </cell>
        </row>
        <row r="29">
          <cell r="G29" t="str">
            <v>Kuchyňa  Josef {B.  Jablonec n. N.}-U11</v>
          </cell>
        </row>
        <row r="30">
          <cell r="G30" t="str">
            <v>Leksa  Michal {STAR Turnov}-U11</v>
          </cell>
        </row>
        <row r="31">
          <cell r="G31" t="str">
            <v>Louda  Ondřej {PINK! Liberec}-U13</v>
          </cell>
        </row>
        <row r="32">
          <cell r="G32" t="str">
            <v>Majorová  Simona {AST K. Šenov}-U13</v>
          </cell>
        </row>
        <row r="33">
          <cell r="G33" t="str">
            <v>Nechvíl  Richard {Sokol Turnov}-U17</v>
          </cell>
        </row>
        <row r="34">
          <cell r="G34" t="str">
            <v>Němec  Štěpán {SKST Liberec}-U17</v>
          </cell>
        </row>
        <row r="35">
          <cell r="G35" t="str">
            <v>Nováková Tereza {Spartak Chrastava}-U19</v>
          </cell>
        </row>
        <row r="36">
          <cell r="G36" t="str">
            <v>Nypl  Patrik {B.  Jablonec n. N.}-U17</v>
          </cell>
        </row>
        <row r="37">
          <cell r="G37" t="str">
            <v>Palarčík  Patrik {STAR Turnov}-U13</v>
          </cell>
        </row>
        <row r="38">
          <cell r="G38" t="str">
            <v>Perlík  Josef {SKST Liberec}-U15</v>
          </cell>
        </row>
        <row r="39">
          <cell r="G39" t="str">
            <v>Pinc  Jonáš {AST K. Šenov}-U11</v>
          </cell>
        </row>
        <row r="40">
          <cell r="G40" t="str">
            <v>Prousková  Barbora {PINK! Liberec}-U19</v>
          </cell>
        </row>
        <row r="41">
          <cell r="G41" t="str">
            <v>Provazníková  Alena {B.  Jablonec n. N.}-U15</v>
          </cell>
        </row>
        <row r="42">
          <cell r="G42" t="str">
            <v>Růžková  Stella {PINK! Liberec}-U15</v>
          </cell>
        </row>
        <row r="43">
          <cell r="G43" t="str">
            <v>Stach  Vojtěch {STAR Turnov}-U19</v>
          </cell>
        </row>
        <row r="44">
          <cell r="G44" t="str">
            <v>Svoboda  Daniel {STAR Turnov}-U17</v>
          </cell>
        </row>
        <row r="45">
          <cell r="G45" t="str">
            <v>Svoboda  Jan {PINK! Liberec}-U13</v>
          </cell>
        </row>
        <row r="46">
          <cell r="G46" t="str">
            <v>Tichá  Amálie {KMST Liberec}-U13</v>
          </cell>
        </row>
        <row r="47">
          <cell r="G47" t="str">
            <v>Trávníčková  Tereza {TTC Hrádek n. N.}-U11</v>
          </cell>
        </row>
        <row r="48">
          <cell r="G48" t="str">
            <v>Trojan  Vincent {KMST Liberec}-U13</v>
          </cell>
        </row>
        <row r="49">
          <cell r="G49" t="str">
            <v>Tůma  Theodor {PINK! Liberec}-U13</v>
          </cell>
        </row>
        <row r="50">
          <cell r="G50" t="str">
            <v>Vargová  Stella {PINK! Liberec}-U11</v>
          </cell>
        </row>
        <row r="51">
          <cell r="G51" t="str">
            <v>Vít  Josef {SKST Liberec}-U15</v>
          </cell>
        </row>
        <row r="52">
          <cell r="G52" t="str">
            <v>Voplakal  Vojtěch {SKST Liberec}-U13</v>
          </cell>
        </row>
        <row r="53">
          <cell r="G53" t="str">
            <v>Wolf  Filip {PINK! Liberec}-U17</v>
          </cell>
        </row>
        <row r="54">
          <cell r="G54" t="str">
            <v>Pálfy David {Sokol Turnov}-U13</v>
          </cell>
        </row>
        <row r="55">
          <cell r="G55" t="str">
            <v/>
          </cell>
        </row>
        <row r="56">
          <cell r="G56" t="str">
            <v/>
          </cell>
        </row>
        <row r="57">
          <cell r="G57" t="str">
            <v/>
          </cell>
        </row>
        <row r="58">
          <cell r="G58" t="str">
            <v/>
          </cell>
        </row>
        <row r="59">
          <cell r="G59" t="str">
            <v/>
          </cell>
        </row>
        <row r="60">
          <cell r="G60" t="str">
            <v/>
          </cell>
        </row>
        <row r="61">
          <cell r="G61" t="str">
            <v/>
          </cell>
        </row>
        <row r="62">
          <cell r="G62" t="str">
            <v/>
          </cell>
        </row>
        <row r="63">
          <cell r="G63" t="str">
            <v/>
          </cell>
        </row>
        <row r="64">
          <cell r="G64" t="str">
            <v/>
          </cell>
        </row>
        <row r="65">
          <cell r="G65" t="str">
            <v/>
          </cell>
        </row>
        <row r="66">
          <cell r="G66" t="str">
            <v/>
          </cell>
        </row>
        <row r="67">
          <cell r="G67" t="str">
            <v/>
          </cell>
        </row>
        <row r="68">
          <cell r="G68" t="str">
            <v/>
          </cell>
        </row>
        <row r="69">
          <cell r="G69" t="str">
            <v/>
          </cell>
        </row>
        <row r="70">
          <cell r="G70" t="str">
            <v/>
          </cell>
        </row>
        <row r="71">
          <cell r="G71" t="str">
            <v/>
          </cell>
        </row>
        <row r="72">
          <cell r="G72" t="str">
            <v/>
          </cell>
        </row>
        <row r="73">
          <cell r="G73" t="str">
            <v/>
          </cell>
        </row>
        <row r="74">
          <cell r="G74" t="str">
            <v/>
          </cell>
        </row>
        <row r="75">
          <cell r="G75" t="str">
            <v/>
          </cell>
        </row>
        <row r="76">
          <cell r="G76" t="str">
            <v/>
          </cell>
        </row>
        <row r="77">
          <cell r="G77" t="str">
            <v/>
          </cell>
        </row>
        <row r="78">
          <cell r="G78" t="str">
            <v/>
          </cell>
        </row>
        <row r="79">
          <cell r="G79" t="str">
            <v/>
          </cell>
        </row>
        <row r="80">
          <cell r="G80" t="str">
            <v/>
          </cell>
        </row>
        <row r="81">
          <cell r="G81" t="str">
            <v/>
          </cell>
        </row>
        <row r="82">
          <cell r="G82" t="str">
            <v/>
          </cell>
        </row>
        <row r="83">
          <cell r="G83" t="str">
            <v/>
          </cell>
        </row>
        <row r="84">
          <cell r="G84" t="str">
            <v/>
          </cell>
        </row>
        <row r="85">
          <cell r="G85" t="str">
            <v/>
          </cell>
        </row>
        <row r="86">
          <cell r="G86" t="str">
            <v/>
          </cell>
        </row>
        <row r="87">
          <cell r="G87" t="str">
            <v/>
          </cell>
        </row>
        <row r="88">
          <cell r="G88" t="str">
            <v/>
          </cell>
        </row>
        <row r="89">
          <cell r="G89" t="str">
            <v/>
          </cell>
        </row>
        <row r="90">
          <cell r="G90" t="str">
            <v/>
          </cell>
        </row>
        <row r="91">
          <cell r="G91" t="str">
            <v/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15">
          <cell r="G115" t="str">
            <v/>
          </cell>
        </row>
        <row r="116">
          <cell r="G116" t="str">
            <v/>
          </cell>
        </row>
        <row r="117">
          <cell r="G117" t="str">
            <v/>
          </cell>
        </row>
        <row r="118">
          <cell r="G118" t="str">
            <v/>
          </cell>
        </row>
        <row r="119">
          <cell r="G119" t="str">
            <v/>
          </cell>
        </row>
        <row r="120">
          <cell r="G120" t="str">
            <v/>
          </cell>
        </row>
        <row r="121">
          <cell r="G121" t="str">
            <v/>
          </cell>
        </row>
        <row r="122">
          <cell r="G122" t="str">
            <v/>
          </cell>
        </row>
        <row r="123">
          <cell r="G123" t="str">
            <v/>
          </cell>
        </row>
        <row r="124">
          <cell r="G124" t="str">
            <v/>
          </cell>
        </row>
        <row r="125">
          <cell r="G125" t="str">
            <v/>
          </cell>
        </row>
        <row r="126">
          <cell r="G126" t="str">
            <v/>
          </cell>
        </row>
        <row r="127">
          <cell r="G127" t="str">
            <v/>
          </cell>
        </row>
        <row r="128">
          <cell r="G128" t="str">
            <v/>
          </cell>
        </row>
        <row r="129">
          <cell r="G129" t="str">
            <v/>
          </cell>
        </row>
        <row r="130">
          <cell r="G130" t="str">
            <v/>
          </cell>
        </row>
        <row r="131">
          <cell r="G131" t="str">
            <v/>
          </cell>
        </row>
        <row r="132">
          <cell r="G132" t="str">
            <v/>
          </cell>
        </row>
        <row r="133">
          <cell r="G133" t="str">
            <v/>
          </cell>
        </row>
        <row r="134">
          <cell r="G134" t="str">
            <v/>
          </cell>
        </row>
        <row r="135">
          <cell r="G135" t="str">
            <v/>
          </cell>
        </row>
        <row r="136">
          <cell r="G136" t="str">
            <v/>
          </cell>
        </row>
        <row r="137">
          <cell r="G137" t="str">
            <v/>
          </cell>
        </row>
        <row r="138">
          <cell r="G138" t="str">
            <v/>
          </cell>
        </row>
        <row r="139">
          <cell r="G139" t="str">
            <v/>
          </cell>
        </row>
        <row r="140">
          <cell r="G140" t="str">
            <v/>
          </cell>
        </row>
        <row r="141">
          <cell r="G141" t="str">
            <v/>
          </cell>
        </row>
        <row r="142">
          <cell r="G142" t="str">
            <v/>
          </cell>
        </row>
        <row r="143">
          <cell r="G143" t="str">
            <v/>
          </cell>
        </row>
        <row r="144">
          <cell r="G144" t="str">
            <v/>
          </cell>
        </row>
        <row r="145">
          <cell r="G145" t="str">
            <v/>
          </cell>
        </row>
        <row r="146">
          <cell r="G146" t="str">
            <v/>
          </cell>
        </row>
        <row r="147">
          <cell r="G147" t="str">
            <v/>
          </cell>
        </row>
        <row r="148">
          <cell r="G148" t="str">
            <v/>
          </cell>
        </row>
        <row r="149">
          <cell r="G149" t="str">
            <v/>
          </cell>
        </row>
        <row r="150">
          <cell r="G150" t="str">
            <v/>
          </cell>
        </row>
        <row r="151">
          <cell r="G151" t="str">
            <v/>
          </cell>
        </row>
        <row r="152">
          <cell r="G152" t="str">
            <v/>
          </cell>
        </row>
        <row r="153">
          <cell r="G153" t="str">
            <v/>
          </cell>
        </row>
        <row r="154">
          <cell r="G154" t="str">
            <v/>
          </cell>
        </row>
        <row r="155">
          <cell r="G155" t="str">
            <v/>
          </cell>
        </row>
        <row r="156">
          <cell r="G156" t="str">
            <v/>
          </cell>
        </row>
        <row r="157">
          <cell r="G157" t="str">
            <v/>
          </cell>
        </row>
        <row r="158">
          <cell r="G158" t="str">
            <v/>
          </cell>
        </row>
        <row r="159">
          <cell r="G159" t="str">
            <v/>
          </cell>
        </row>
        <row r="160">
          <cell r="G160" t="str">
            <v/>
          </cell>
        </row>
        <row r="161">
          <cell r="G161" t="str">
            <v/>
          </cell>
        </row>
        <row r="162">
          <cell r="G162" t="str">
            <v/>
          </cell>
        </row>
        <row r="163">
          <cell r="G163" t="str">
            <v/>
          </cell>
        </row>
        <row r="164">
          <cell r="G164" t="str">
            <v/>
          </cell>
        </row>
        <row r="165">
          <cell r="G165" t="str">
            <v/>
          </cell>
        </row>
        <row r="166">
          <cell r="G166" t="str">
            <v/>
          </cell>
        </row>
        <row r="167">
          <cell r="G167" t="str">
            <v/>
          </cell>
        </row>
        <row r="168">
          <cell r="G168" t="str">
            <v/>
          </cell>
        </row>
        <row r="169">
          <cell r="G169" t="str">
            <v/>
          </cell>
        </row>
        <row r="170">
          <cell r="G170" t="str">
            <v/>
          </cell>
        </row>
        <row r="171">
          <cell r="G171" t="str">
            <v/>
          </cell>
        </row>
        <row r="172">
          <cell r="G172" t="str">
            <v/>
          </cell>
        </row>
        <row r="173">
          <cell r="G173" t="str">
            <v/>
          </cell>
        </row>
        <row r="174">
          <cell r="G174" t="str">
            <v/>
          </cell>
        </row>
        <row r="175">
          <cell r="G175" t="str">
            <v/>
          </cell>
        </row>
        <row r="176">
          <cell r="G176" t="str">
            <v/>
          </cell>
        </row>
        <row r="177">
          <cell r="G177" t="str">
            <v/>
          </cell>
        </row>
        <row r="178">
          <cell r="G178" t="str">
            <v/>
          </cell>
        </row>
        <row r="179">
          <cell r="G179" t="str">
            <v/>
          </cell>
        </row>
        <row r="180">
          <cell r="G180" t="str">
            <v/>
          </cell>
        </row>
        <row r="181">
          <cell r="G181" t="str">
            <v/>
          </cell>
        </row>
        <row r="182">
          <cell r="G182" t="str">
            <v/>
          </cell>
        </row>
        <row r="183">
          <cell r="G183" t="str">
            <v/>
          </cell>
        </row>
        <row r="184">
          <cell r="G184" t="str">
            <v/>
          </cell>
        </row>
        <row r="185">
          <cell r="G185" t="str">
            <v/>
          </cell>
        </row>
        <row r="186">
          <cell r="G186" t="str">
            <v/>
          </cell>
        </row>
        <row r="187">
          <cell r="G187" t="str">
            <v/>
          </cell>
        </row>
        <row r="188">
          <cell r="G188" t="str">
            <v/>
          </cell>
        </row>
        <row r="189">
          <cell r="G189" t="str">
            <v/>
          </cell>
        </row>
        <row r="190">
          <cell r="G190" t="str">
            <v/>
          </cell>
        </row>
        <row r="191">
          <cell r="G191" t="str">
            <v/>
          </cell>
        </row>
        <row r="192">
          <cell r="G192" t="str">
            <v/>
          </cell>
        </row>
        <row r="193">
          <cell r="G193" t="str">
            <v/>
          </cell>
        </row>
        <row r="194">
          <cell r="G194" t="str">
            <v/>
          </cell>
        </row>
        <row r="195">
          <cell r="G195" t="str">
            <v/>
          </cell>
        </row>
        <row r="196">
          <cell r="G196" t="str">
            <v/>
          </cell>
        </row>
        <row r="197">
          <cell r="G197" t="str">
            <v/>
          </cell>
        </row>
        <row r="198">
          <cell r="G198" t="str">
            <v/>
          </cell>
        </row>
        <row r="199">
          <cell r="G199" t="str">
            <v/>
          </cell>
        </row>
        <row r="200">
          <cell r="G200" t="str">
            <v/>
          </cell>
        </row>
        <row r="201">
          <cell r="G201" t="str">
            <v/>
          </cell>
        </row>
        <row r="202">
          <cell r="G202" t="str">
            <v/>
          </cell>
        </row>
        <row r="203">
          <cell r="G203" t="str">
            <v/>
          </cell>
        </row>
        <row r="204">
          <cell r="G204" t="str">
            <v/>
          </cell>
        </row>
        <row r="205">
          <cell r="G205" t="str">
            <v/>
          </cell>
        </row>
        <row r="206">
          <cell r="G206" t="str">
            <v/>
          </cell>
        </row>
        <row r="207">
          <cell r="G207" t="str">
            <v/>
          </cell>
        </row>
        <row r="208">
          <cell r="G208" t="str">
            <v/>
          </cell>
        </row>
        <row r="209">
          <cell r="G209" t="str">
            <v/>
          </cell>
        </row>
        <row r="210">
          <cell r="G210" t="str">
            <v/>
          </cell>
        </row>
        <row r="211">
          <cell r="G211" t="str">
            <v/>
          </cell>
        </row>
        <row r="212">
          <cell r="G212" t="str">
            <v/>
          </cell>
        </row>
        <row r="213">
          <cell r="G213" t="str">
            <v/>
          </cell>
        </row>
        <row r="214">
          <cell r="G214" t="str">
            <v/>
          </cell>
        </row>
        <row r="215">
          <cell r="G215" t="str">
            <v/>
          </cell>
        </row>
        <row r="216">
          <cell r="G216" t="str">
            <v/>
          </cell>
        </row>
        <row r="217">
          <cell r="G217" t="str">
            <v/>
          </cell>
        </row>
        <row r="218">
          <cell r="G218" t="str">
            <v/>
          </cell>
        </row>
        <row r="219">
          <cell r="G219" t="str">
            <v/>
          </cell>
        </row>
        <row r="220">
          <cell r="G220" t="str">
            <v/>
          </cell>
        </row>
        <row r="221">
          <cell r="G221" t="str">
            <v/>
          </cell>
        </row>
        <row r="222">
          <cell r="G222" t="str">
            <v/>
          </cell>
        </row>
        <row r="223">
          <cell r="G223" t="str">
            <v/>
          </cell>
        </row>
        <row r="224">
          <cell r="G224" t="str">
            <v/>
          </cell>
        </row>
        <row r="225">
          <cell r="G225" t="str">
            <v/>
          </cell>
        </row>
        <row r="226">
          <cell r="G226" t="str">
            <v/>
          </cell>
        </row>
        <row r="227">
          <cell r="G227" t="str">
            <v/>
          </cell>
        </row>
        <row r="228">
          <cell r="G228" t="str">
            <v/>
          </cell>
        </row>
        <row r="229">
          <cell r="G229" t="str">
            <v/>
          </cell>
        </row>
        <row r="230">
          <cell r="G230" t="str">
            <v/>
          </cell>
        </row>
        <row r="231">
          <cell r="G231" t="str">
            <v/>
          </cell>
        </row>
        <row r="232">
          <cell r="G232" t="str">
            <v/>
          </cell>
        </row>
        <row r="233">
          <cell r="G233" t="str">
            <v/>
          </cell>
        </row>
        <row r="234">
          <cell r="G234" t="str">
            <v/>
          </cell>
        </row>
        <row r="235">
          <cell r="G235" t="str">
            <v/>
          </cell>
        </row>
        <row r="236">
          <cell r="G236" t="str">
            <v/>
          </cell>
        </row>
        <row r="237">
          <cell r="G237" t="str">
            <v/>
          </cell>
        </row>
        <row r="238">
          <cell r="G238" t="str">
            <v/>
          </cell>
        </row>
        <row r="239">
          <cell r="G239" t="str">
            <v/>
          </cell>
        </row>
        <row r="240">
          <cell r="G240" t="str">
            <v/>
          </cell>
        </row>
        <row r="241">
          <cell r="G241" t="str">
            <v/>
          </cell>
        </row>
        <row r="242">
          <cell r="G242" t="str">
            <v/>
          </cell>
        </row>
        <row r="243">
          <cell r="G243" t="str">
            <v/>
          </cell>
        </row>
        <row r="244">
          <cell r="G244" t="str">
            <v/>
          </cell>
        </row>
        <row r="245">
          <cell r="G245" t="str">
            <v/>
          </cell>
        </row>
        <row r="246">
          <cell r="G246" t="str">
            <v/>
          </cell>
        </row>
        <row r="247">
          <cell r="G247" t="str">
            <v/>
          </cell>
        </row>
        <row r="248">
          <cell r="G248" t="str">
            <v/>
          </cell>
        </row>
        <row r="249">
          <cell r="G249" t="str">
            <v/>
          </cell>
        </row>
        <row r="250">
          <cell r="G25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73C5-DAC6-4240-9DE0-79C5201ED956}">
  <sheetPr>
    <pageSetUpPr fitToPage="1"/>
  </sheetPr>
  <dimension ref="A1:T230"/>
  <sheetViews>
    <sheetView tabSelected="1" view="pageBreakPreview" topLeftCell="A25" zoomScaleNormal="100" zoomScaleSheetLayoutView="100" workbookViewId="0">
      <selection activeCell="T56" sqref="T56"/>
    </sheetView>
  </sheetViews>
  <sheetFormatPr defaultColWidth="9" defaultRowHeight="14.4" x14ac:dyDescent="0.3"/>
  <cols>
    <col min="1" max="1" width="5" customWidth="1"/>
    <col min="2" max="2" width="6.21875" style="7" bestFit="1" customWidth="1"/>
    <col min="3" max="4" width="12.21875" style="3" customWidth="1"/>
    <col min="5" max="5" width="5.44140625" style="1" bestFit="1" customWidth="1"/>
    <col min="6" max="6" width="16.6640625" bestFit="1" customWidth="1"/>
    <col min="7" max="7" width="4.109375" style="7" customWidth="1"/>
    <col min="8" max="8" width="5.5546875" style="7" customWidth="1"/>
    <col min="9" max="9" width="4.109375" style="7" customWidth="1"/>
    <col min="10" max="10" width="4.5546875" style="1" customWidth="1"/>
    <col min="11" max="11" width="8.6640625" style="2" customWidth="1"/>
    <col min="12" max="12" width="5.109375" style="4" customWidth="1"/>
    <col min="13" max="14" width="6.109375" style="7" customWidth="1"/>
    <col min="15" max="16" width="5.109375" style="7" customWidth="1"/>
    <col min="17" max="17" width="4.77734375" style="7" bestFit="1" customWidth="1"/>
    <col min="18" max="19" width="4.77734375" style="7" customWidth="1"/>
    <col min="20" max="20" width="4.77734375" style="7" bestFit="1" customWidth="1"/>
  </cols>
  <sheetData>
    <row r="1" spans="1:20" ht="18" x14ac:dyDescent="0.3">
      <c r="A1" s="53" t="s">
        <v>297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1"/>
    </row>
    <row r="2" spans="1:20" x14ac:dyDescent="0.3">
      <c r="F2" s="2"/>
      <c r="G2" s="2"/>
      <c r="H2" s="2"/>
      <c r="I2" s="2"/>
      <c r="J2" s="2"/>
    </row>
    <row r="3" spans="1:20" x14ac:dyDescent="0.3">
      <c r="A3" s="12" t="s">
        <v>21</v>
      </c>
      <c r="B3" s="13"/>
      <c r="C3" s="12"/>
      <c r="D3" s="12"/>
      <c r="E3" s="13"/>
      <c r="F3" s="14"/>
      <c r="G3" s="15"/>
      <c r="H3" s="15"/>
      <c r="I3" s="15"/>
      <c r="J3" s="15"/>
      <c r="K3" s="15"/>
      <c r="L3" s="16"/>
      <c r="M3" s="17"/>
      <c r="N3" s="17"/>
      <c r="O3" s="17"/>
      <c r="P3" s="17"/>
      <c r="Q3" s="17"/>
      <c r="R3" s="17"/>
      <c r="S3" s="17"/>
      <c r="T3" s="17"/>
    </row>
    <row r="4" spans="1:20" x14ac:dyDescent="0.3">
      <c r="A4" s="54" t="s">
        <v>13</v>
      </c>
      <c r="B4" s="54"/>
      <c r="C4" s="54"/>
      <c r="D4" s="18"/>
      <c r="E4" s="14">
        <v>3</v>
      </c>
      <c r="F4" s="14"/>
      <c r="G4" s="15"/>
      <c r="H4" s="15"/>
      <c r="I4" s="15"/>
      <c r="J4" s="15"/>
      <c r="K4" s="15"/>
      <c r="L4" s="16"/>
      <c r="M4" s="19">
        <f>COUNTIF(M7:M228,"&gt;1")</f>
        <v>115</v>
      </c>
      <c r="N4" s="19">
        <f t="shared" ref="N4:R4" si="0">COUNTIF(N7:N228,"&gt;1")</f>
        <v>104</v>
      </c>
      <c r="O4" s="19">
        <f t="shared" si="0"/>
        <v>98</v>
      </c>
      <c r="P4" s="19">
        <f t="shared" si="0"/>
        <v>117</v>
      </c>
      <c r="Q4" s="19">
        <f t="shared" si="0"/>
        <v>139</v>
      </c>
      <c r="R4" s="19">
        <f t="shared" si="0"/>
        <v>120</v>
      </c>
      <c r="S4" s="17"/>
      <c r="T4" s="17"/>
    </row>
    <row r="5" spans="1:20" ht="21.75" customHeight="1" x14ac:dyDescent="0.3">
      <c r="A5" s="54" t="s">
        <v>7</v>
      </c>
      <c r="B5" s="54"/>
      <c r="C5" s="18"/>
      <c r="D5" s="18"/>
      <c r="E5" s="55">
        <v>45997</v>
      </c>
      <c r="F5" s="55"/>
      <c r="G5" s="17"/>
      <c r="H5" s="17"/>
      <c r="I5" s="17"/>
      <c r="J5" s="20"/>
      <c r="K5" s="15"/>
      <c r="L5" s="16"/>
      <c r="M5" s="21">
        <v>45711</v>
      </c>
      <c r="N5" s="21">
        <v>45759</v>
      </c>
      <c r="O5" s="21">
        <v>45808</v>
      </c>
      <c r="P5" s="21">
        <v>45928</v>
      </c>
      <c r="Q5" s="21">
        <v>45970</v>
      </c>
      <c r="R5" s="21">
        <v>45997</v>
      </c>
      <c r="S5" s="21">
        <v>46054</v>
      </c>
    </row>
    <row r="6" spans="1:20" x14ac:dyDescent="0.3">
      <c r="A6" s="8" t="s">
        <v>194</v>
      </c>
      <c r="B6" s="8" t="s">
        <v>189</v>
      </c>
      <c r="C6" s="9" t="s">
        <v>190</v>
      </c>
      <c r="D6" s="9" t="s">
        <v>191</v>
      </c>
      <c r="E6" s="9" t="s">
        <v>195</v>
      </c>
      <c r="F6" s="8" t="s">
        <v>193</v>
      </c>
      <c r="G6" s="8" t="s">
        <v>196</v>
      </c>
      <c r="H6" s="9" t="s">
        <v>192</v>
      </c>
      <c r="I6" s="9"/>
      <c r="J6" s="22" t="s">
        <v>19</v>
      </c>
      <c r="K6" s="5" t="s">
        <v>23</v>
      </c>
      <c r="L6" s="6" t="s">
        <v>22</v>
      </c>
      <c r="M6" s="10" t="s">
        <v>238</v>
      </c>
      <c r="N6" s="10" t="s">
        <v>238</v>
      </c>
      <c r="O6" s="10" t="s">
        <v>6</v>
      </c>
      <c r="P6" s="10" t="s">
        <v>6</v>
      </c>
      <c r="Q6" s="10" t="s">
        <v>238</v>
      </c>
      <c r="R6" s="10" t="s">
        <v>298</v>
      </c>
      <c r="S6" s="10" t="s">
        <v>298</v>
      </c>
    </row>
    <row r="7" spans="1:20" x14ac:dyDescent="0.3">
      <c r="A7" s="23">
        <f>RANK(K7,$K$7:$K$228,0)</f>
        <v>1</v>
      </c>
      <c r="B7" s="24">
        <v>70703</v>
      </c>
      <c r="C7" s="25" t="s">
        <v>53</v>
      </c>
      <c r="D7" s="25" t="s">
        <v>29</v>
      </c>
      <c r="E7" s="26">
        <v>2008</v>
      </c>
      <c r="F7" s="27" t="s">
        <v>27</v>
      </c>
      <c r="G7" s="26" t="s">
        <v>197</v>
      </c>
      <c r="H7" s="26" t="str">
        <f>_xlfn.IFS(E7&lt;2008.5,"U19",E7&lt;2010.5,"U17",E7&lt;2012.5,"U15",E7&lt;2014.5,"U13",E7&lt;2020,"U11")</f>
        <v>U19</v>
      </c>
      <c r="I7" s="26" t="s">
        <v>2</v>
      </c>
      <c r="J7" s="28">
        <f>COUNTIF(M7:R7,"&gt;0")</f>
        <v>4</v>
      </c>
      <c r="K7" s="29">
        <f>IF($E$4=3,LARGE(L7:R7,1)+LARGE(L7:R7,2)+LARGE(L7:R7,3),0)</f>
        <v>555</v>
      </c>
      <c r="L7" s="30">
        <f>IF(J7&gt;=3,0,IF(J7=2,(SUM(M7:R7)/2*0.95),IF(J7=1,(SUM(M7:R7)*0.95*2),)))</f>
        <v>0</v>
      </c>
      <c r="M7" s="20">
        <v>185</v>
      </c>
      <c r="N7" s="20">
        <v>185</v>
      </c>
      <c r="O7" s="20">
        <v>0</v>
      </c>
      <c r="P7" s="20">
        <v>0</v>
      </c>
      <c r="Q7" s="20">
        <v>185</v>
      </c>
      <c r="R7" s="20">
        <v>185</v>
      </c>
      <c r="S7" s="17"/>
      <c r="T7" s="52"/>
    </row>
    <row r="8" spans="1:20" x14ac:dyDescent="0.3">
      <c r="A8" s="23">
        <f>RANK(K8,$K$7:$K$228,0)</f>
        <v>2</v>
      </c>
      <c r="B8" s="24">
        <v>78725</v>
      </c>
      <c r="C8" s="25" t="s">
        <v>54</v>
      </c>
      <c r="D8" s="25" t="s">
        <v>30</v>
      </c>
      <c r="E8" s="26">
        <v>2009</v>
      </c>
      <c r="F8" s="27" t="s">
        <v>10</v>
      </c>
      <c r="G8" s="26" t="s">
        <v>197</v>
      </c>
      <c r="H8" s="26" t="str">
        <f>_xlfn.IFS(E8&lt;2008.5,"U19",E8&lt;2010.5,"U17",E8&lt;2012.5,"U15",E8&lt;2014.5,"U13",E8&lt;2020,"U11")</f>
        <v>U17</v>
      </c>
      <c r="I8" s="26" t="s">
        <v>2</v>
      </c>
      <c r="J8" s="28">
        <f>COUNTIF(M8:R8,"&gt;0")</f>
        <v>3</v>
      </c>
      <c r="K8" s="29">
        <f>IF($E$4=3,LARGE(L8:R8,1)+LARGE(L8:R8,2)+LARGE(L8:R8,3),0)</f>
        <v>549</v>
      </c>
      <c r="L8" s="30">
        <f>IF(J8&gt;=3,0,IF(J8=2,(SUM(M8:R8)/2*0.95),IF(J8=1,(SUM(M8:R8)*0.95*2),)))</f>
        <v>0</v>
      </c>
      <c r="M8" s="20">
        <v>0</v>
      </c>
      <c r="N8" s="20">
        <v>0</v>
      </c>
      <c r="O8" s="20">
        <v>185</v>
      </c>
      <c r="P8" s="20">
        <v>182</v>
      </c>
      <c r="Q8" s="20">
        <v>0</v>
      </c>
      <c r="R8" s="20">
        <v>182</v>
      </c>
      <c r="S8" s="17"/>
      <c r="T8" s="52"/>
    </row>
    <row r="9" spans="1:20" x14ac:dyDescent="0.3">
      <c r="A9" s="23">
        <f>RANK(K9,$K$7:$K$228,0)</f>
        <v>3</v>
      </c>
      <c r="B9" s="24">
        <v>71105</v>
      </c>
      <c r="C9" s="25" t="s">
        <v>55</v>
      </c>
      <c r="D9" s="25" t="s">
        <v>31</v>
      </c>
      <c r="E9" s="26">
        <v>2011</v>
      </c>
      <c r="F9" s="25" t="s">
        <v>0</v>
      </c>
      <c r="G9" s="26" t="s">
        <v>197</v>
      </c>
      <c r="H9" s="26" t="str">
        <f>_xlfn.IFS(E9&lt;2008.5,"U19",E9&lt;2010.5,"U17",E9&lt;2012.5,"U15",E9&lt;2014.5,"U13",E9&lt;2020,"U11")</f>
        <v>U15</v>
      </c>
      <c r="I9" s="26" t="s">
        <v>2</v>
      </c>
      <c r="J9" s="28">
        <f>COUNTIF(M9:R9,"&gt;0")</f>
        <v>4</v>
      </c>
      <c r="K9" s="29">
        <f>IF($E$4=3,LARGE(L9:R9,1)+LARGE(L9:R9,2)+LARGE(L9:R9,3),0)</f>
        <v>546</v>
      </c>
      <c r="L9" s="30">
        <f>IF(J9&gt;=3,0,IF(J9=2,(SUM(M9:R9)/2*0.95),IF(J9=1,(SUM(M9:R9)*0.95*2),)))</f>
        <v>0</v>
      </c>
      <c r="M9" s="20">
        <v>182</v>
      </c>
      <c r="N9" s="20">
        <v>182</v>
      </c>
      <c r="O9" s="20">
        <v>182</v>
      </c>
      <c r="P9" s="20">
        <v>180</v>
      </c>
      <c r="Q9" s="17">
        <v>0</v>
      </c>
      <c r="R9" s="17">
        <v>0</v>
      </c>
      <c r="S9" s="17"/>
      <c r="T9" s="52"/>
    </row>
    <row r="10" spans="1:20" x14ac:dyDescent="0.3">
      <c r="A10" s="23">
        <f>RANK(K10,$K$7:$K$228,0)</f>
        <v>4</v>
      </c>
      <c r="B10" s="24">
        <v>81285</v>
      </c>
      <c r="C10" s="25" t="s">
        <v>67</v>
      </c>
      <c r="D10" s="25" t="s">
        <v>39</v>
      </c>
      <c r="E10" s="26">
        <v>2012</v>
      </c>
      <c r="F10" s="27" t="s">
        <v>0</v>
      </c>
      <c r="G10" s="26" t="s">
        <v>197</v>
      </c>
      <c r="H10" s="26" t="str">
        <f>_xlfn.IFS(E10&lt;2008.5,"U19",E10&lt;2010.5,"U17",E10&lt;2012.5,"U15",E10&lt;2014.5,"U13",E10&lt;2020,"U11")</f>
        <v>U15</v>
      </c>
      <c r="I10" s="26" t="s">
        <v>2</v>
      </c>
      <c r="J10" s="28">
        <f>COUNTIF(M10:R10,"&gt;0")</f>
        <v>6</v>
      </c>
      <c r="K10" s="29">
        <f>IF($E$4=3,LARGE(L10:R10,1)+LARGE(L10:R10,2)+LARGE(L10:R10,3),0)</f>
        <v>538</v>
      </c>
      <c r="L10" s="30">
        <f>IF(J10&gt;=3,0,IF(J10=2,(SUM(M10:R10)/2*0.95),IF(J10=1,(SUM(M10:R10)*0.95*2),)))</f>
        <v>0</v>
      </c>
      <c r="M10" s="20">
        <v>176</v>
      </c>
      <c r="N10" s="20">
        <v>174</v>
      </c>
      <c r="O10" s="20">
        <v>180</v>
      </c>
      <c r="P10" s="20">
        <v>164</v>
      </c>
      <c r="Q10" s="20">
        <v>182</v>
      </c>
      <c r="R10" s="20">
        <v>172</v>
      </c>
      <c r="S10" s="17"/>
      <c r="T10" s="52"/>
    </row>
    <row r="11" spans="1:20" x14ac:dyDescent="0.3">
      <c r="A11" s="23">
        <f>RANK(K11,$K$7:$K$228,0)</f>
        <v>4</v>
      </c>
      <c r="B11" s="24">
        <v>75906</v>
      </c>
      <c r="C11" s="25" t="s">
        <v>63</v>
      </c>
      <c r="D11" s="25" t="s">
        <v>36</v>
      </c>
      <c r="E11" s="26">
        <v>2011</v>
      </c>
      <c r="F11" s="27" t="s">
        <v>0</v>
      </c>
      <c r="G11" s="26" t="s">
        <v>197</v>
      </c>
      <c r="H11" s="26" t="str">
        <f>_xlfn.IFS(E11&lt;2008.5,"U19",E11&lt;2010.5,"U17",E11&lt;2012.5,"U15",E11&lt;2014.5,"U13",E11&lt;2020,"U11")</f>
        <v>U15</v>
      </c>
      <c r="I11" s="26" t="s">
        <v>2</v>
      </c>
      <c r="J11" s="28">
        <f>COUNTIF(M11:R11,"&gt;0")</f>
        <v>6</v>
      </c>
      <c r="K11" s="29">
        <f>IF($E$4=3,LARGE(L11:R11,1)+LARGE(L11:R11,2)+LARGE(L11:R11,3),0)</f>
        <v>538</v>
      </c>
      <c r="L11" s="30">
        <f>IF(J11&gt;=3,0,IF(J11=2,(SUM(M11:R11)/2*0.95),IF(J11=1,(SUM(M11:R11)*0.95*2),)))</f>
        <v>0</v>
      </c>
      <c r="M11" s="20">
        <v>168</v>
      </c>
      <c r="N11" s="20">
        <v>165</v>
      </c>
      <c r="O11" s="20">
        <v>178</v>
      </c>
      <c r="P11" s="20">
        <v>176</v>
      </c>
      <c r="Q11" s="20">
        <v>180</v>
      </c>
      <c r="R11" s="20">
        <v>180</v>
      </c>
      <c r="S11" s="17"/>
      <c r="T11" s="52"/>
    </row>
    <row r="12" spans="1:20" x14ac:dyDescent="0.3">
      <c r="A12" s="23">
        <f>RANK(K12,$K$7:$K$228,0)</f>
        <v>6</v>
      </c>
      <c r="B12" s="24">
        <v>77686</v>
      </c>
      <c r="C12" s="25" t="s">
        <v>267</v>
      </c>
      <c r="D12" s="25" t="s">
        <v>173</v>
      </c>
      <c r="E12" s="26">
        <v>2008</v>
      </c>
      <c r="F12" s="27" t="s">
        <v>0</v>
      </c>
      <c r="G12" s="26" t="s">
        <v>197</v>
      </c>
      <c r="H12" s="26" t="str">
        <f>_xlfn.IFS(E12&lt;2008.5,"U19",E12&lt;2010.5,"U17",E12&lt;2012.5,"U15",E12&lt;2014.5,"U13",E12&lt;2020,"U11")</f>
        <v>U19</v>
      </c>
      <c r="I12" s="26" t="s">
        <v>2</v>
      </c>
      <c r="J12" s="28">
        <f>COUNTIF(M12:R12,"&gt;0")</f>
        <v>1</v>
      </c>
      <c r="K12" s="29">
        <f>IF($E$4=3,LARGE(L12:R12,1)+LARGE(L12:R12,2)+LARGE(L12:R12,3),0)</f>
        <v>536.5</v>
      </c>
      <c r="L12" s="30">
        <f>IF(J12&gt;=3,0,IF(J12=2,(SUM(M12:R12)/2*0.95),IF(J12=1,(SUM(M12:R12)*0.95*2),)))</f>
        <v>351.5</v>
      </c>
      <c r="M12" s="20">
        <v>0</v>
      </c>
      <c r="N12" s="20">
        <v>0</v>
      </c>
      <c r="O12" s="20">
        <v>0</v>
      </c>
      <c r="P12" s="20">
        <v>185</v>
      </c>
      <c r="Q12" s="20">
        <v>0</v>
      </c>
      <c r="R12" s="20">
        <v>0</v>
      </c>
      <c r="S12" s="17"/>
      <c r="T12" s="52"/>
    </row>
    <row r="13" spans="1:20" x14ac:dyDescent="0.3">
      <c r="A13" s="23">
        <f>RANK(K13,$K$7:$K$228,0)</f>
        <v>7</v>
      </c>
      <c r="B13" s="24">
        <v>84556</v>
      </c>
      <c r="C13" s="25" t="s">
        <v>35</v>
      </c>
      <c r="D13" s="25" t="s">
        <v>36</v>
      </c>
      <c r="E13" s="26">
        <v>2010</v>
      </c>
      <c r="F13" s="25" t="s">
        <v>0</v>
      </c>
      <c r="G13" s="26" t="s">
        <v>197</v>
      </c>
      <c r="H13" s="26" t="str">
        <f>_xlfn.IFS(E13&lt;2008.5,"U19",E13&lt;2010.5,"U17",E13&lt;2012.5,"U15",E13&lt;2014.5,"U13",E13&lt;2020,"U11")</f>
        <v>U17</v>
      </c>
      <c r="I13" s="26" t="s">
        <v>2</v>
      </c>
      <c r="J13" s="28">
        <f>COUNTIF(M13:R13,"&gt;0")</f>
        <v>4</v>
      </c>
      <c r="K13" s="29">
        <f>IF($E$4=3,LARGE(L13:R13,1)+LARGE(L13:R13,2)+LARGE(L13:R13,3),0)</f>
        <v>534</v>
      </c>
      <c r="L13" s="30">
        <f>IF(J13&gt;=3,0,IF(J13=2,(SUM(M13:R13)/2*0.95),IF(J13=1,(SUM(M13:R13)*0.95*2),)))</f>
        <v>0</v>
      </c>
      <c r="M13" s="20">
        <v>180</v>
      </c>
      <c r="N13" s="20">
        <v>178</v>
      </c>
      <c r="O13" s="20">
        <v>0</v>
      </c>
      <c r="P13" s="20">
        <v>174</v>
      </c>
      <c r="Q13" s="20">
        <v>0</v>
      </c>
      <c r="R13" s="20">
        <v>176</v>
      </c>
      <c r="S13" s="17"/>
      <c r="T13" s="52"/>
    </row>
    <row r="14" spans="1:20" x14ac:dyDescent="0.3">
      <c r="A14" s="23">
        <f>RANK(K14,$K$7:$K$228,0)</f>
        <v>8</v>
      </c>
      <c r="B14" s="24">
        <v>69387</v>
      </c>
      <c r="C14" s="25" t="s">
        <v>62</v>
      </c>
      <c r="D14" s="25" t="s">
        <v>39</v>
      </c>
      <c r="E14" s="26">
        <v>2007</v>
      </c>
      <c r="F14" s="27" t="s">
        <v>10</v>
      </c>
      <c r="G14" s="26" t="s">
        <v>197</v>
      </c>
      <c r="H14" s="26" t="str">
        <f>_xlfn.IFS(E14&lt;2008.5,"U19",E14&lt;2010.5,"U17",E14&lt;2012.5,"U15",E14&lt;2014.5,"U13",E14&lt;2020,"U11")</f>
        <v>U19</v>
      </c>
      <c r="I14" s="26" t="s">
        <v>2</v>
      </c>
      <c r="J14" s="28">
        <f>COUNTIF(M14:R14,"&gt;0")</f>
        <v>5</v>
      </c>
      <c r="K14" s="29">
        <f>IF($E$4=3,LARGE(L14:R14,1)+LARGE(L14:R14,2)+LARGE(L14:R14,3),0)</f>
        <v>532</v>
      </c>
      <c r="L14" s="30">
        <f>IF(J14&gt;=3,0,IF(J14=2,(SUM(M14:R14)/2*0.95),IF(J14=1,(SUM(M14:R14)*0.95*2),)))</f>
        <v>0</v>
      </c>
      <c r="M14" s="20">
        <v>178</v>
      </c>
      <c r="N14" s="20">
        <v>176</v>
      </c>
      <c r="O14" s="20">
        <v>176</v>
      </c>
      <c r="P14" s="20">
        <v>0</v>
      </c>
      <c r="Q14" s="20">
        <v>174</v>
      </c>
      <c r="R14" s="20">
        <v>178</v>
      </c>
      <c r="S14" s="17"/>
      <c r="T14" s="52"/>
    </row>
    <row r="15" spans="1:20" x14ac:dyDescent="0.3">
      <c r="A15" s="23">
        <f>RANK(K15,$K$7:$K$228,0)</f>
        <v>9</v>
      </c>
      <c r="B15" s="24">
        <v>84837</v>
      </c>
      <c r="C15" s="25" t="s">
        <v>60</v>
      </c>
      <c r="D15" s="25" t="s">
        <v>29</v>
      </c>
      <c r="E15" s="26">
        <v>2008</v>
      </c>
      <c r="F15" s="27" t="s">
        <v>27</v>
      </c>
      <c r="G15" s="26" t="s">
        <v>197</v>
      </c>
      <c r="H15" s="26" t="str">
        <f>_xlfn.IFS(E15&lt;2008.5,"U19",E15&lt;2010.5,"U17",E15&lt;2012.5,"U15",E15&lt;2014.5,"U13",E15&lt;2020,"U11")</f>
        <v>U19</v>
      </c>
      <c r="I15" s="26" t="s">
        <v>2</v>
      </c>
      <c r="J15" s="28">
        <f>COUNTIF(M15:R15,"&gt;0")</f>
        <v>4</v>
      </c>
      <c r="K15" s="29">
        <f>IF($E$4=3,LARGE(L15:R15,1)+LARGE(L15:R15,2)+LARGE(L15:R15,3),0)</f>
        <v>528</v>
      </c>
      <c r="L15" s="30">
        <f>IF(J15&gt;=3,0,IF(J15=2,(SUM(M15:R15)/2*0.95),IF(J15=1,(SUM(M15:R15)*0.95*2),)))</f>
        <v>0</v>
      </c>
      <c r="M15" s="20">
        <v>170</v>
      </c>
      <c r="N15" s="20">
        <v>180</v>
      </c>
      <c r="O15" s="20">
        <v>165</v>
      </c>
      <c r="P15" s="20">
        <v>178</v>
      </c>
      <c r="Q15" s="20">
        <v>0</v>
      </c>
      <c r="R15" s="20">
        <v>0</v>
      </c>
      <c r="S15" s="17"/>
      <c r="T15" s="52"/>
    </row>
    <row r="16" spans="1:20" x14ac:dyDescent="0.3">
      <c r="A16" s="23">
        <f>RANK(K16,$K$7:$K$228,0)</f>
        <v>10</v>
      </c>
      <c r="B16" s="24">
        <v>76156</v>
      </c>
      <c r="C16" s="31" t="s">
        <v>58</v>
      </c>
      <c r="D16" s="31" t="s">
        <v>37</v>
      </c>
      <c r="E16" s="32">
        <v>2009</v>
      </c>
      <c r="F16" s="33" t="s">
        <v>0</v>
      </c>
      <c r="G16" s="26" t="s">
        <v>197</v>
      </c>
      <c r="H16" s="26" t="str">
        <f>_xlfn.IFS(E16&lt;2008.5,"U19",E16&lt;2010.5,"U17",E16&lt;2012.5,"U15",E16&lt;2014.5,"U13",E16&lt;2020,"U11")</f>
        <v>U17</v>
      </c>
      <c r="I16" s="32" t="s">
        <v>3</v>
      </c>
      <c r="J16" s="28">
        <f>COUNTIF(M16:R16,"&gt;0")</f>
        <v>5</v>
      </c>
      <c r="K16" s="29">
        <f>IF($E$4=3,LARGE(L16:R16,1)+LARGE(L16:R16,2)+LARGE(L16:R16,3),0)</f>
        <v>518</v>
      </c>
      <c r="L16" s="30">
        <f>IF(J16&gt;=3,0,IF(J16=2,(SUM(M16:R16)/2*0.95),IF(J16=1,(SUM(M16:R16)*0.95*2),)))</f>
        <v>0</v>
      </c>
      <c r="M16" s="20">
        <v>172</v>
      </c>
      <c r="N16" s="20">
        <v>167</v>
      </c>
      <c r="O16" s="20">
        <v>0</v>
      </c>
      <c r="P16" s="20">
        <v>168</v>
      </c>
      <c r="Q16" s="20">
        <v>178</v>
      </c>
      <c r="R16" s="20">
        <v>160</v>
      </c>
      <c r="S16" s="17" t="s">
        <v>14</v>
      </c>
      <c r="T16" s="52"/>
    </row>
    <row r="17" spans="1:20" x14ac:dyDescent="0.3">
      <c r="A17" s="23">
        <f>RANK(K17,$K$7:$K$228,0)</f>
        <v>11</v>
      </c>
      <c r="B17" s="24">
        <v>80574</v>
      </c>
      <c r="C17" s="25" t="s">
        <v>70</v>
      </c>
      <c r="D17" s="25" t="s">
        <v>46</v>
      </c>
      <c r="E17" s="26">
        <v>2012</v>
      </c>
      <c r="F17" s="25" t="s">
        <v>0</v>
      </c>
      <c r="G17" s="26" t="s">
        <v>197</v>
      </c>
      <c r="H17" s="26" t="str">
        <f>_xlfn.IFS(E17&lt;2008.5,"U19",E17&lt;2010.5,"U17",E17&lt;2012.5,"U15",E17&lt;2014.5,"U13",E17&lt;2020,"U11")</f>
        <v>U15</v>
      </c>
      <c r="I17" s="26" t="s">
        <v>2</v>
      </c>
      <c r="J17" s="28">
        <f>COUNTIF(M17:R17,"&gt;0")</f>
        <v>5</v>
      </c>
      <c r="K17" s="29">
        <f>IF($E$4=3,LARGE(L17:R17,1)+LARGE(L17:R17,2)+LARGE(L17:R17,3),0)</f>
        <v>516</v>
      </c>
      <c r="L17" s="30">
        <f>IF(J17&gt;=3,0,IF(J17=2,(SUM(M17:R17)/2*0.95),IF(J17=1,(SUM(M17:R17)*0.95*2),)))</f>
        <v>0</v>
      </c>
      <c r="M17" s="20">
        <v>174</v>
      </c>
      <c r="N17" s="20">
        <v>168</v>
      </c>
      <c r="O17" s="20">
        <v>0</v>
      </c>
      <c r="P17" s="20">
        <v>170</v>
      </c>
      <c r="Q17" s="20">
        <v>172</v>
      </c>
      <c r="R17" s="20">
        <v>164</v>
      </c>
      <c r="S17" s="17"/>
      <c r="T17" s="52"/>
    </row>
    <row r="18" spans="1:20" x14ac:dyDescent="0.3">
      <c r="A18" s="23">
        <f>RANK(K18,$K$7:$K$228,0)</f>
        <v>12</v>
      </c>
      <c r="B18" s="24">
        <v>81434</v>
      </c>
      <c r="C18" s="31" t="s">
        <v>61</v>
      </c>
      <c r="D18" s="31" t="s">
        <v>38</v>
      </c>
      <c r="E18" s="32">
        <v>2010</v>
      </c>
      <c r="F18" s="33" t="s">
        <v>9</v>
      </c>
      <c r="G18" s="26" t="s">
        <v>197</v>
      </c>
      <c r="H18" s="26" t="str">
        <f>_xlfn.IFS(E18&lt;2008.5,"U19",E18&lt;2010.5,"U17",E18&lt;2012.5,"U15",E18&lt;2014.5,"U13",E18&lt;2020,"U11")</f>
        <v>U17</v>
      </c>
      <c r="I18" s="32" t="s">
        <v>3</v>
      </c>
      <c r="J18" s="28">
        <f>COUNTIF(M18:R18,"&gt;0")</f>
        <v>5</v>
      </c>
      <c r="K18" s="29">
        <f>IF($E$4=3,LARGE(L18:R18,1)+LARGE(L18:R18,2)+LARGE(L18:R18,3),0)</f>
        <v>515</v>
      </c>
      <c r="L18" s="30">
        <f>IF(J18&gt;=3,0,IF(J18=2,(SUM(M18:R18)/2*0.95),IF(J18=1,(SUM(M18:R18)*0.95*2),)))</f>
        <v>0</v>
      </c>
      <c r="M18" s="20">
        <v>166</v>
      </c>
      <c r="N18" s="20">
        <v>0</v>
      </c>
      <c r="O18" s="20">
        <v>167</v>
      </c>
      <c r="P18" s="20">
        <v>172</v>
      </c>
      <c r="Q18" s="20">
        <v>176</v>
      </c>
      <c r="R18" s="20">
        <v>165</v>
      </c>
      <c r="S18" s="17"/>
      <c r="T18" s="52"/>
    </row>
    <row r="19" spans="1:20" x14ac:dyDescent="0.3">
      <c r="A19" s="23">
        <f>RANK(K19,$K$7:$K$228,0)</f>
        <v>13</v>
      </c>
      <c r="B19" s="24">
        <v>69940</v>
      </c>
      <c r="C19" s="25" t="s">
        <v>66</v>
      </c>
      <c r="D19" s="25" t="s">
        <v>44</v>
      </c>
      <c r="E19" s="26">
        <v>2008</v>
      </c>
      <c r="F19" s="27" t="s">
        <v>20</v>
      </c>
      <c r="G19" s="26" t="s">
        <v>197</v>
      </c>
      <c r="H19" s="26" t="str">
        <f>_xlfn.IFS(E19&lt;2008.5,"U19",E19&lt;2010.5,"U17",E19&lt;2012.5,"U15",E19&lt;2014.5,"U13",E19&lt;2020,"U11")</f>
        <v>U19</v>
      </c>
      <c r="I19" s="26" t="s">
        <v>2</v>
      </c>
      <c r="J19" s="28">
        <f>COUNTIF(M19:R19,"&gt;0")</f>
        <v>5</v>
      </c>
      <c r="K19" s="29">
        <f>IF($E$4=3,LARGE(L19:R19,1)+LARGE(L19:R19,2)+LARGE(L19:R19,3),0)</f>
        <v>510</v>
      </c>
      <c r="L19" s="30">
        <f>IF(J19&gt;=3,0,IF(J19=2,(SUM(M19:R19)/2*0.95),IF(J19=1,(SUM(M19:R19)*0.95*2),)))</f>
        <v>0</v>
      </c>
      <c r="M19" s="20">
        <v>164</v>
      </c>
      <c r="N19" s="20">
        <v>0</v>
      </c>
      <c r="O19" s="20">
        <v>172</v>
      </c>
      <c r="P19" s="20">
        <v>164</v>
      </c>
      <c r="Q19" s="20">
        <v>168</v>
      </c>
      <c r="R19" s="20">
        <v>170</v>
      </c>
      <c r="S19" s="17"/>
      <c r="T19" s="52"/>
    </row>
    <row r="20" spans="1:20" x14ac:dyDescent="0.3">
      <c r="A20" s="23">
        <f>RANK(K20,$K$7:$K$228,0)</f>
        <v>14</v>
      </c>
      <c r="B20" s="24">
        <v>66914</v>
      </c>
      <c r="C20" s="25" t="s">
        <v>57</v>
      </c>
      <c r="D20" s="25" t="s">
        <v>33</v>
      </c>
      <c r="E20" s="26">
        <v>2010</v>
      </c>
      <c r="F20" s="27" t="s">
        <v>12</v>
      </c>
      <c r="G20" s="26" t="s">
        <v>197</v>
      </c>
      <c r="H20" s="26" t="str">
        <f>_xlfn.IFS(E20&lt;2008.5,"U19",E20&lt;2010.5,"U17",E20&lt;2012.5,"U15",E20&lt;2014.5,"U13",E20&lt;2020,"U11")</f>
        <v>U17</v>
      </c>
      <c r="I20" s="26" t="s">
        <v>2</v>
      </c>
      <c r="J20" s="28">
        <f>COUNTIF(M20:R20,"&gt;0")</f>
        <v>3</v>
      </c>
      <c r="K20" s="29">
        <f>IF($E$4=3,LARGE(L20:R20,1)+LARGE(L20:R20,2)+LARGE(L20:R20,3),0)</f>
        <v>506</v>
      </c>
      <c r="L20" s="30">
        <f>IF(J20&gt;=3,0,IF(J20=2,(SUM(M20:R20)/2*0.95),IF(J20=1,(SUM(M20:R20)*0.95*2),)))</f>
        <v>0</v>
      </c>
      <c r="M20" s="20">
        <v>0</v>
      </c>
      <c r="N20" s="20">
        <v>170</v>
      </c>
      <c r="O20" s="20">
        <v>170</v>
      </c>
      <c r="P20" s="20">
        <v>166</v>
      </c>
      <c r="Q20" s="20">
        <v>0</v>
      </c>
      <c r="R20" s="20">
        <v>0</v>
      </c>
      <c r="S20" s="17"/>
      <c r="T20" s="52"/>
    </row>
    <row r="21" spans="1:20" x14ac:dyDescent="0.3">
      <c r="A21" s="23">
        <f>RANK(K21,$K$7:$K$228,0)</f>
        <v>15</v>
      </c>
      <c r="B21" s="24">
        <v>66917</v>
      </c>
      <c r="C21" s="31" t="s">
        <v>56</v>
      </c>
      <c r="D21" s="31" t="s">
        <v>32</v>
      </c>
      <c r="E21" s="32">
        <v>2007</v>
      </c>
      <c r="F21" s="33" t="s">
        <v>27</v>
      </c>
      <c r="G21" s="26" t="s">
        <v>197</v>
      </c>
      <c r="H21" s="26" t="str">
        <f>_xlfn.IFS(E21&lt;2008.5,"U19",E21&lt;2010.5,"U17",E21&lt;2012.5,"U15",E21&lt;2014.5,"U13",E21&lt;2020,"U11")</f>
        <v>U19</v>
      </c>
      <c r="I21" s="32" t="s">
        <v>3</v>
      </c>
      <c r="J21" s="28">
        <f>COUNTIF(M21:R21,"&gt;0")</f>
        <v>2</v>
      </c>
      <c r="K21" s="29">
        <f>IF($E$4=3,LARGE(L21:R21,1)+LARGE(L21:R21,2)+LARGE(L21:R21,3),0)</f>
        <v>504.45</v>
      </c>
      <c r="L21" s="30">
        <f>IF(J21&gt;=3,0,IF(J21=2,(SUM(M21:R21)/2*0.95),IF(J21=1,(SUM(M21:R21)*0.95*2),)))</f>
        <v>162.44999999999999</v>
      </c>
      <c r="M21" s="20">
        <v>0</v>
      </c>
      <c r="N21" s="20">
        <v>0</v>
      </c>
      <c r="O21" s="20">
        <v>174</v>
      </c>
      <c r="P21" s="20">
        <v>0</v>
      </c>
      <c r="Q21" s="20">
        <v>0</v>
      </c>
      <c r="R21" s="20">
        <v>168</v>
      </c>
      <c r="S21" s="17"/>
      <c r="T21" s="52"/>
    </row>
    <row r="22" spans="1:20" x14ac:dyDescent="0.3">
      <c r="A22" s="23">
        <f>RANK(K22,$K$7:$K$228,0)</f>
        <v>16</v>
      </c>
      <c r="B22" s="24">
        <v>82384</v>
      </c>
      <c r="C22" s="25" t="s">
        <v>69</v>
      </c>
      <c r="D22" s="25" t="s">
        <v>47</v>
      </c>
      <c r="E22" s="26">
        <v>2010</v>
      </c>
      <c r="F22" s="25" t="s">
        <v>10</v>
      </c>
      <c r="G22" s="26" t="s">
        <v>197</v>
      </c>
      <c r="H22" s="26" t="str">
        <f>_xlfn.IFS(E22&lt;2008.5,"U19",E22&lt;2010.5,"U17",E22&lt;2012.5,"U15",E22&lt;2014.5,"U13",E22&lt;2020,"U11")</f>
        <v>U17</v>
      </c>
      <c r="I22" s="26" t="s">
        <v>2</v>
      </c>
      <c r="J22" s="28">
        <f>COUNTIF(M22:R22,"&gt;0")</f>
        <v>6</v>
      </c>
      <c r="K22" s="29">
        <f>IF($E$4=3,LARGE(L22:R22,1)+LARGE(L22:R22,2)+LARGE(L22:R22,3),0)</f>
        <v>502</v>
      </c>
      <c r="L22" s="30">
        <f>IF(J22&gt;=3,0,IF(J22=2,(SUM(M22:R22)/2*0.95),IF(J22=1,(SUM(M22:R22)*0.95*2),)))</f>
        <v>0</v>
      </c>
      <c r="M22" s="20">
        <v>160</v>
      </c>
      <c r="N22" s="20">
        <v>162</v>
      </c>
      <c r="O22" s="20">
        <v>166</v>
      </c>
      <c r="P22" s="20">
        <v>160</v>
      </c>
      <c r="Q22" s="20">
        <v>170</v>
      </c>
      <c r="R22" s="20">
        <v>166</v>
      </c>
      <c r="S22" s="17"/>
      <c r="T22" s="52"/>
    </row>
    <row r="23" spans="1:20" x14ac:dyDescent="0.3">
      <c r="A23" s="23">
        <f>RANK(K23,$K$7:$K$228,0)</f>
        <v>17</v>
      </c>
      <c r="B23" s="24">
        <v>68619</v>
      </c>
      <c r="C23" s="31" t="s">
        <v>59</v>
      </c>
      <c r="D23" s="31" t="s">
        <v>38</v>
      </c>
      <c r="E23" s="32">
        <v>2007</v>
      </c>
      <c r="F23" s="33" t="s">
        <v>27</v>
      </c>
      <c r="G23" s="26" t="s">
        <v>197</v>
      </c>
      <c r="H23" s="26" t="str">
        <f>_xlfn.IFS(E23&lt;2008.5,"U19",E23&lt;2010.5,"U17",E23&lt;2012.5,"U15",E23&lt;2014.5,"U13",E23&lt;2020,"U11")</f>
        <v>U19</v>
      </c>
      <c r="I23" s="32" t="s">
        <v>3</v>
      </c>
      <c r="J23" s="28">
        <f>COUNTIF(M23:R23,"&gt;0")</f>
        <v>3</v>
      </c>
      <c r="K23" s="29">
        <f>IF($E$4=3,LARGE(L23:R23,1)+LARGE(L23:R23,2)+LARGE(L23:R23,3),0)</f>
        <v>500</v>
      </c>
      <c r="L23" s="30">
        <f>IF(J23&gt;=3,0,IF(J23=2,(SUM(M23:R23)/2*0.95),IF(J23=1,(SUM(M23:R23)*0.95*2),)))</f>
        <v>0</v>
      </c>
      <c r="M23" s="20">
        <v>167</v>
      </c>
      <c r="N23" s="20">
        <v>0</v>
      </c>
      <c r="O23" s="20">
        <v>0</v>
      </c>
      <c r="P23" s="20">
        <v>167</v>
      </c>
      <c r="Q23" s="20">
        <v>166</v>
      </c>
      <c r="R23" s="20">
        <v>0</v>
      </c>
      <c r="S23" s="17"/>
      <c r="T23" s="52"/>
    </row>
    <row r="24" spans="1:20" x14ac:dyDescent="0.3">
      <c r="A24" s="23">
        <f>RANK(K24,$K$7:$K$228,0)</f>
        <v>18</v>
      </c>
      <c r="B24" s="24">
        <v>87062</v>
      </c>
      <c r="C24" s="25" t="s">
        <v>107</v>
      </c>
      <c r="D24" s="25" t="s">
        <v>168</v>
      </c>
      <c r="E24" s="26">
        <v>2012</v>
      </c>
      <c r="F24" s="27" t="s">
        <v>27</v>
      </c>
      <c r="G24" s="26" t="s">
        <v>197</v>
      </c>
      <c r="H24" s="26" t="str">
        <f>_xlfn.IFS(E24&lt;2008.5,"U19",E24&lt;2010.5,"U17",E24&lt;2012.5,"U15",E24&lt;2014.5,"U13",E24&lt;2020,"U11")</f>
        <v>U15</v>
      </c>
      <c r="I24" s="26" t="s">
        <v>2</v>
      </c>
      <c r="J24" s="28">
        <f>COUNTIF(M24:R24,"&gt;0")</f>
        <v>5</v>
      </c>
      <c r="K24" s="29">
        <f>IF($E$4=3,LARGE(L24:R24,1)+LARGE(L24:R24,2)+LARGE(L24:R24,3),0)</f>
        <v>498</v>
      </c>
      <c r="L24" s="30">
        <f>IF(J24&gt;=3,0,IF(J24=2,(SUM(M24:R24)/2*0.95),IF(J24=1,(SUM(M24:R24)*0.95*2),)))</f>
        <v>0</v>
      </c>
      <c r="M24" s="20">
        <v>162</v>
      </c>
      <c r="N24" s="20">
        <v>172</v>
      </c>
      <c r="O24" s="20">
        <v>162</v>
      </c>
      <c r="P24" s="20">
        <v>160</v>
      </c>
      <c r="Q24" s="20">
        <v>164</v>
      </c>
      <c r="R24" s="20">
        <v>0</v>
      </c>
      <c r="S24" s="20" t="s">
        <v>324</v>
      </c>
      <c r="T24" s="52"/>
    </row>
    <row r="25" spans="1:20" x14ac:dyDescent="0.3">
      <c r="A25" s="23">
        <f>RANK(K25,$K$7:$K$228,0)</f>
        <v>19</v>
      </c>
      <c r="B25" s="24">
        <v>81651</v>
      </c>
      <c r="C25" s="25" t="s">
        <v>65</v>
      </c>
      <c r="D25" s="25" t="s">
        <v>42</v>
      </c>
      <c r="E25" s="26">
        <v>2010</v>
      </c>
      <c r="F25" s="27" t="s">
        <v>4</v>
      </c>
      <c r="G25" s="26" t="s">
        <v>197</v>
      </c>
      <c r="H25" s="26" t="str">
        <f>_xlfn.IFS(E25&lt;2008.5,"U19",E25&lt;2010.5,"U17",E25&lt;2012.5,"U15",E25&lt;2014.5,"U13",E25&lt;2020,"U11")</f>
        <v>U17</v>
      </c>
      <c r="I25" s="26" t="s">
        <v>2</v>
      </c>
      <c r="J25" s="28">
        <f>COUNTIF(M25:R25,"&gt;0")</f>
        <v>5</v>
      </c>
      <c r="K25" s="29">
        <f>IF($E$4=3,LARGE(L25:R25,1)+LARGE(L25:R25,2)+LARGE(L25:R25,3),0)</f>
        <v>496</v>
      </c>
      <c r="L25" s="30">
        <f>IF(J25&gt;=3,0,IF(J25=2,(SUM(M25:R25)/2*0.95),IF(J25=1,(SUM(M25:R25)*0.95*2),)))</f>
        <v>0</v>
      </c>
      <c r="M25" s="20">
        <v>165</v>
      </c>
      <c r="N25" s="20">
        <v>164</v>
      </c>
      <c r="O25" s="20">
        <v>164</v>
      </c>
      <c r="P25" s="20">
        <v>156</v>
      </c>
      <c r="Q25" s="20">
        <v>0</v>
      </c>
      <c r="R25" s="20">
        <v>167</v>
      </c>
      <c r="S25" s="17"/>
      <c r="T25" s="52"/>
    </row>
    <row r="26" spans="1:20" x14ac:dyDescent="0.3">
      <c r="A26" s="23">
        <f>RANK(K26,$K$7:$K$228,0)</f>
        <v>20</v>
      </c>
      <c r="B26" s="24">
        <v>84775</v>
      </c>
      <c r="C26" s="25" t="s">
        <v>68</v>
      </c>
      <c r="D26" s="25" t="s">
        <v>39</v>
      </c>
      <c r="E26" s="26">
        <v>2009</v>
      </c>
      <c r="F26" s="27" t="s">
        <v>4</v>
      </c>
      <c r="G26" s="26" t="s">
        <v>197</v>
      </c>
      <c r="H26" s="26" t="str">
        <f>_xlfn.IFS(E26&lt;2008.5,"U19",E26&lt;2010.5,"U17",E26&lt;2012.5,"U15",E26&lt;2014.5,"U13",E26&lt;2020,"U11")</f>
        <v>U17</v>
      </c>
      <c r="I26" s="26" t="s">
        <v>2</v>
      </c>
      <c r="J26" s="28">
        <f>COUNTIF(M26:R26,"&gt;0")</f>
        <v>2</v>
      </c>
      <c r="K26" s="29">
        <f>IF($E$4=3,LARGE(L26:R26,1)+LARGE(L26:R26,2)+LARGE(L26:R26,3),0)</f>
        <v>494.125</v>
      </c>
      <c r="L26" s="30">
        <f>IF(J26&gt;=3,0,IF(J26=2,(SUM(M26:R26)/2*0.95),IF(J26=1,(SUM(M26:R26)*0.95*2),)))</f>
        <v>159.125</v>
      </c>
      <c r="M26" s="20">
        <v>0</v>
      </c>
      <c r="N26" s="20">
        <v>0</v>
      </c>
      <c r="O26" s="20">
        <v>168</v>
      </c>
      <c r="P26" s="20">
        <v>0</v>
      </c>
      <c r="Q26" s="20">
        <v>167</v>
      </c>
      <c r="R26" s="20">
        <v>0</v>
      </c>
      <c r="S26" s="17"/>
      <c r="T26" s="52"/>
    </row>
    <row r="27" spans="1:20" x14ac:dyDescent="0.3">
      <c r="A27" s="23">
        <f>RANK(K27,$K$7:$K$228,0)</f>
        <v>21</v>
      </c>
      <c r="B27" s="24">
        <v>73728</v>
      </c>
      <c r="C27" s="31" t="s">
        <v>56</v>
      </c>
      <c r="D27" s="31" t="s">
        <v>48</v>
      </c>
      <c r="E27" s="32">
        <v>2012</v>
      </c>
      <c r="F27" s="33" t="s">
        <v>27</v>
      </c>
      <c r="G27" s="26" t="s">
        <v>197</v>
      </c>
      <c r="H27" s="26" t="str">
        <f>_xlfn.IFS(E27&lt;2008.5,"U19",E27&lt;2010.5,"U17",E27&lt;2012.5,"U15",E27&lt;2014.5,"U13",E27&lt;2020,"U11")</f>
        <v>U15</v>
      </c>
      <c r="I27" s="32" t="s">
        <v>3</v>
      </c>
      <c r="J27" s="28">
        <f>COUNTIF(M27:R27,"&gt;0")</f>
        <v>6</v>
      </c>
      <c r="K27" s="29">
        <f>IF($E$4=3,LARGE(L27:R27,1)+LARGE(L27:R27,2)+LARGE(L27:R27,3),0)</f>
        <v>494</v>
      </c>
      <c r="L27" s="30">
        <f>IF(J27&gt;=3,0,IF(J27=2,(SUM(M27:R27)/2*0.95),IF(J27=1,(SUM(M27:R27)*0.95*2),)))</f>
        <v>0</v>
      </c>
      <c r="M27" s="20">
        <v>164</v>
      </c>
      <c r="N27" s="20">
        <v>160</v>
      </c>
      <c r="O27" s="20">
        <v>164</v>
      </c>
      <c r="P27" s="20">
        <v>165</v>
      </c>
      <c r="Q27" s="20">
        <v>165</v>
      </c>
      <c r="R27" s="20">
        <v>159</v>
      </c>
      <c r="S27" s="17" t="s">
        <v>14</v>
      </c>
      <c r="T27" s="52"/>
    </row>
    <row r="28" spans="1:20" x14ac:dyDescent="0.3">
      <c r="A28" s="23">
        <f>RANK(K28,$K$7:$K$228,0)</f>
        <v>22</v>
      </c>
      <c r="B28" s="24">
        <v>85009</v>
      </c>
      <c r="C28" s="25" t="s">
        <v>99</v>
      </c>
      <c r="D28" s="25" t="s">
        <v>170</v>
      </c>
      <c r="E28" s="26">
        <v>2012</v>
      </c>
      <c r="F28" s="27" t="s">
        <v>27</v>
      </c>
      <c r="G28" s="26" t="s">
        <v>197</v>
      </c>
      <c r="H28" s="26" t="str">
        <f>_xlfn.IFS(E28&lt;2008.5,"U19",E28&lt;2010.5,"U17",E28&lt;2012.5,"U15",E28&lt;2014.5,"U13",E28&lt;2020,"U11")</f>
        <v>U15</v>
      </c>
      <c r="I28" s="26" t="s">
        <v>2</v>
      </c>
      <c r="J28" s="28">
        <f>COUNTIF(M28:R28,"&gt;0")</f>
        <v>6</v>
      </c>
      <c r="K28" s="29">
        <f>IF($E$4=3,LARGE(L28:R28,1)+LARGE(L28:R28,2)+LARGE(L28:R28,3),0)</f>
        <v>493</v>
      </c>
      <c r="L28" s="30">
        <f>IF(J28&gt;=3,0,IF(J28=2,(SUM(M28:R28)/2*0.95),IF(J28=1,(SUM(M28:R28)*0.95*2),)))</f>
        <v>0</v>
      </c>
      <c r="M28" s="20">
        <v>154</v>
      </c>
      <c r="N28" s="20">
        <v>150</v>
      </c>
      <c r="O28" s="20">
        <v>160</v>
      </c>
      <c r="P28" s="20">
        <v>159</v>
      </c>
      <c r="Q28" s="20">
        <v>156</v>
      </c>
      <c r="R28" s="20">
        <v>174</v>
      </c>
      <c r="S28" s="17"/>
      <c r="T28" s="52"/>
    </row>
    <row r="29" spans="1:20" x14ac:dyDescent="0.3">
      <c r="A29" s="23">
        <f>RANK(K29,$K$7:$K$228,0)</f>
        <v>23</v>
      </c>
      <c r="B29" s="24">
        <v>76019</v>
      </c>
      <c r="C29" s="25" t="s">
        <v>73</v>
      </c>
      <c r="D29" s="25" t="s">
        <v>46</v>
      </c>
      <c r="E29" s="26">
        <v>2010</v>
      </c>
      <c r="F29" s="27" t="s">
        <v>1</v>
      </c>
      <c r="G29" s="26" t="s">
        <v>197</v>
      </c>
      <c r="H29" s="26" t="str">
        <f>_xlfn.IFS(E29&lt;2008.5,"U19",E29&lt;2010.5,"U17",E29&lt;2012.5,"U15",E29&lt;2014.5,"U13",E29&lt;2020,"U11")</f>
        <v>U17</v>
      </c>
      <c r="I29" s="26" t="s">
        <v>2</v>
      </c>
      <c r="J29" s="28">
        <f>COUNTIF(M29:R29,"&gt;0")</f>
        <v>5</v>
      </c>
      <c r="K29" s="29">
        <f>IF($E$4=3,LARGE(L29:R29,1)+LARGE(L29:R29,2)+LARGE(L29:R29,3),0)</f>
        <v>484</v>
      </c>
      <c r="L29" s="30">
        <f>IF(J29&gt;=3,0,IF(J29=2,(SUM(M29:R29)/2*0.95),IF(J29=1,(SUM(M29:R29)*0.95*2),)))</f>
        <v>0</v>
      </c>
      <c r="M29" s="20">
        <v>0</v>
      </c>
      <c r="N29" s="20">
        <v>160</v>
      </c>
      <c r="O29" s="20">
        <v>160</v>
      </c>
      <c r="P29" s="20">
        <v>154</v>
      </c>
      <c r="Q29" s="20">
        <v>164</v>
      </c>
      <c r="R29" s="20">
        <v>158</v>
      </c>
      <c r="S29" s="17" t="s">
        <v>14</v>
      </c>
      <c r="T29" s="52"/>
    </row>
    <row r="30" spans="1:20" x14ac:dyDescent="0.3">
      <c r="A30" s="23">
        <f>RANK(K30,$K$7:$K$228,0)</f>
        <v>24</v>
      </c>
      <c r="B30" s="24">
        <v>82988</v>
      </c>
      <c r="C30" s="25" t="s">
        <v>71</v>
      </c>
      <c r="D30" s="25" t="s">
        <v>50</v>
      </c>
      <c r="E30" s="26">
        <v>2009</v>
      </c>
      <c r="F30" s="25" t="s">
        <v>9</v>
      </c>
      <c r="G30" s="26" t="s">
        <v>197</v>
      </c>
      <c r="H30" s="26" t="str">
        <f>_xlfn.IFS(E30&lt;2008.5,"U19",E30&lt;2010.5,"U17",E30&lt;2012.5,"U15",E30&lt;2014.5,"U13",E30&lt;2020,"U11")</f>
        <v>U17</v>
      </c>
      <c r="I30" s="26" t="s">
        <v>2</v>
      </c>
      <c r="J30" s="28">
        <f>COUNTIF(M30:R30,"&gt;0")</f>
        <v>5</v>
      </c>
      <c r="K30" s="29">
        <f>IF($E$4=3,LARGE(L30:R30,1)+LARGE(L30:R30,2)+LARGE(L30:R30,3),0)</f>
        <v>480</v>
      </c>
      <c r="L30" s="30">
        <f>IF(J30&gt;=3,0,IF(J30=2,(SUM(M30:R30)/2*0.95),IF(J30=1,(SUM(M30:R30)*0.95*2),)))</f>
        <v>0</v>
      </c>
      <c r="M30" s="20">
        <v>158</v>
      </c>
      <c r="N30" s="20">
        <v>164</v>
      </c>
      <c r="O30" s="20">
        <v>158</v>
      </c>
      <c r="P30" s="20">
        <v>150</v>
      </c>
      <c r="Q30" s="20">
        <v>158</v>
      </c>
      <c r="R30" s="20">
        <v>0</v>
      </c>
      <c r="S30" s="20" t="s">
        <v>325</v>
      </c>
      <c r="T30" s="52"/>
    </row>
    <row r="31" spans="1:20" x14ac:dyDescent="0.3">
      <c r="A31" s="23">
        <f>RANK(K31,$K$7:$K$228,0)</f>
        <v>25</v>
      </c>
      <c r="B31" s="24">
        <v>84933</v>
      </c>
      <c r="C31" s="25" t="s">
        <v>75</v>
      </c>
      <c r="D31" s="25" t="s">
        <v>152</v>
      </c>
      <c r="E31" s="26">
        <v>2010</v>
      </c>
      <c r="F31" s="25" t="s">
        <v>8</v>
      </c>
      <c r="G31" s="26" t="s">
        <v>197</v>
      </c>
      <c r="H31" s="26" t="str">
        <f>_xlfn.IFS(E31&lt;2008.5,"U19",E31&lt;2010.5,"U17",E31&lt;2012.5,"U15",E31&lt;2014.5,"U13",E31&lt;2020,"U11")</f>
        <v>U17</v>
      </c>
      <c r="I31" s="26" t="s">
        <v>2</v>
      </c>
      <c r="J31" s="28">
        <f>COUNTIF(M31:R31,"&gt;0")</f>
        <v>5</v>
      </c>
      <c r="K31" s="29">
        <f>IF($E$4=3,LARGE(L31:R31,1)+LARGE(L31:R31,2)+LARGE(L31:R31,3),0)</f>
        <v>476</v>
      </c>
      <c r="L31" s="30">
        <f>IF(J31&gt;=3,0,IF(J31=2,(SUM(M31:R31)/2*0.95),IF(J31=1,(SUM(M31:R31)*0.95*2),)))</f>
        <v>0</v>
      </c>
      <c r="M31" s="20">
        <v>0</v>
      </c>
      <c r="N31" s="20">
        <v>145</v>
      </c>
      <c r="O31" s="20">
        <v>148</v>
      </c>
      <c r="P31" s="20">
        <v>158</v>
      </c>
      <c r="Q31" s="20">
        <v>160</v>
      </c>
      <c r="R31" s="20">
        <v>158</v>
      </c>
      <c r="S31" s="17"/>
      <c r="T31" s="52"/>
    </row>
    <row r="32" spans="1:20" x14ac:dyDescent="0.3">
      <c r="A32" s="23">
        <f>RANK(K32,$K$7:$K$228,0)</f>
        <v>26</v>
      </c>
      <c r="B32" s="24">
        <v>84468</v>
      </c>
      <c r="C32" s="25" t="s">
        <v>96</v>
      </c>
      <c r="D32" s="25" t="s">
        <v>50</v>
      </c>
      <c r="E32" s="26">
        <v>2007</v>
      </c>
      <c r="F32" s="27" t="s">
        <v>27</v>
      </c>
      <c r="G32" s="26" t="s">
        <v>197</v>
      </c>
      <c r="H32" s="26" t="str">
        <f>_xlfn.IFS(E32&lt;2008.5,"U19",E32&lt;2010.5,"U17",E32&lt;2012.5,"U15",E32&lt;2014.5,"U13",E32&lt;2020,"U11")</f>
        <v>U19</v>
      </c>
      <c r="I32" s="26" t="s">
        <v>2</v>
      </c>
      <c r="J32" s="28">
        <f>COUNTIF(M32:R32,"&gt;0")</f>
        <v>5</v>
      </c>
      <c r="K32" s="29">
        <f>IF($E$4=3,LARGE(L32:R32,1)+LARGE(L32:R32,2)+LARGE(L32:R32,3),0)</f>
        <v>475</v>
      </c>
      <c r="L32" s="30">
        <f>IF(J32&gt;=3,0,IF(J32=2,(SUM(M32:R32)/2*0.95),IF(J32=1,(SUM(M32:R32)*0.95*2),)))</f>
        <v>0</v>
      </c>
      <c r="M32" s="20">
        <v>158</v>
      </c>
      <c r="N32" s="20">
        <v>158</v>
      </c>
      <c r="O32" s="20">
        <v>150</v>
      </c>
      <c r="P32" s="20">
        <v>0</v>
      </c>
      <c r="Q32" s="20">
        <v>159</v>
      </c>
      <c r="R32" s="20">
        <v>138</v>
      </c>
      <c r="S32" s="17" t="s">
        <v>16</v>
      </c>
      <c r="T32" s="52"/>
    </row>
    <row r="33" spans="1:20" x14ac:dyDescent="0.3">
      <c r="A33" s="23">
        <f>RANK(K33,$K$7:$K$228,0)</f>
        <v>27</v>
      </c>
      <c r="B33" s="24">
        <v>89072</v>
      </c>
      <c r="C33" s="25" t="s">
        <v>93</v>
      </c>
      <c r="D33" s="25" t="s">
        <v>46</v>
      </c>
      <c r="E33" s="26">
        <v>2009</v>
      </c>
      <c r="F33" s="25" t="s">
        <v>8</v>
      </c>
      <c r="G33" s="26" t="s">
        <v>197</v>
      </c>
      <c r="H33" s="26" t="str">
        <f>_xlfn.IFS(E33&lt;2008.5,"U19",E33&lt;2010.5,"U17",E33&lt;2012.5,"U15",E33&lt;2014.5,"U13",E33&lt;2020,"U11")</f>
        <v>U17</v>
      </c>
      <c r="I33" s="26" t="s">
        <v>2</v>
      </c>
      <c r="J33" s="28">
        <f>COUNTIF(M33:R33,"&gt;0")</f>
        <v>6</v>
      </c>
      <c r="K33" s="29">
        <f>IF($E$4=3,LARGE(L33:R33,1)+LARGE(L33:R33,2)+LARGE(L33:R33,3),0)</f>
        <v>474</v>
      </c>
      <c r="L33" s="30">
        <f>IF(J33&gt;=3,0,IF(J33=2,(SUM(M33:R33)/2*0.95),IF(J33=1,(SUM(M33:R33)*0.95*2),)))</f>
        <v>0</v>
      </c>
      <c r="M33" s="20">
        <v>152</v>
      </c>
      <c r="N33" s="20">
        <v>147</v>
      </c>
      <c r="O33" s="20">
        <v>144</v>
      </c>
      <c r="P33" s="20">
        <v>144</v>
      </c>
      <c r="Q33" s="20">
        <v>158</v>
      </c>
      <c r="R33" s="20">
        <v>164</v>
      </c>
      <c r="S33" s="17" t="s">
        <v>15</v>
      </c>
      <c r="T33" s="56"/>
    </row>
    <row r="34" spans="1:20" x14ac:dyDescent="0.3">
      <c r="A34" s="23">
        <f>RANK(K34,$K$7:$K$228,0)</f>
        <v>28</v>
      </c>
      <c r="B34" s="24">
        <v>76851</v>
      </c>
      <c r="C34" s="25" t="s">
        <v>64</v>
      </c>
      <c r="D34" s="25" t="s">
        <v>41</v>
      </c>
      <c r="E34" s="26">
        <v>2010</v>
      </c>
      <c r="F34" s="27" t="s">
        <v>27</v>
      </c>
      <c r="G34" s="26" t="s">
        <v>197</v>
      </c>
      <c r="H34" s="26" t="str">
        <f>_xlfn.IFS(E34&lt;2008.5,"U19",E34&lt;2010.5,"U17",E34&lt;2012.5,"U15",E34&lt;2014.5,"U13",E34&lt;2020,"U11")</f>
        <v>U17</v>
      </c>
      <c r="I34" s="26" t="s">
        <v>2</v>
      </c>
      <c r="J34" s="28">
        <f>COUNTIF(M34:R34,"&gt;0")</f>
        <v>2</v>
      </c>
      <c r="K34" s="29">
        <f>IF($E$4=3,LARGE(L34:R34,1)+LARGE(L34:R34,2)+LARGE(L34:R34,3),0)</f>
        <v>473.47500000000002</v>
      </c>
      <c r="L34" s="30">
        <f>IF(J34&gt;=3,0,IF(J34=2,(SUM(M34:R34)/2*0.95),IF(J34=1,(SUM(M34:R34)*0.95*2),)))</f>
        <v>152.47499999999999</v>
      </c>
      <c r="M34" s="20">
        <v>159</v>
      </c>
      <c r="N34" s="20">
        <v>0</v>
      </c>
      <c r="O34" s="20">
        <v>0</v>
      </c>
      <c r="P34" s="20">
        <v>162</v>
      </c>
      <c r="Q34" s="20">
        <v>0</v>
      </c>
      <c r="R34" s="20">
        <v>0</v>
      </c>
      <c r="S34" s="17"/>
      <c r="T34" s="52"/>
    </row>
    <row r="35" spans="1:20" x14ac:dyDescent="0.3">
      <c r="A35" s="23">
        <f>RANK(K35,$K$7:$K$228,0)</f>
        <v>29</v>
      </c>
      <c r="B35" s="24">
        <v>85333</v>
      </c>
      <c r="C35" s="25" t="s">
        <v>88</v>
      </c>
      <c r="D35" s="25" t="s">
        <v>152</v>
      </c>
      <c r="E35" s="26">
        <v>2011</v>
      </c>
      <c r="F35" s="27" t="s">
        <v>8</v>
      </c>
      <c r="G35" s="26" t="s">
        <v>197</v>
      </c>
      <c r="H35" s="26" t="str">
        <f>_xlfn.IFS(E35&lt;2008.5,"U19",E35&lt;2010.5,"U17",E35&lt;2012.5,"U15",E35&lt;2014.5,"U13",E35&lt;2020,"U11")</f>
        <v>U15</v>
      </c>
      <c r="I35" s="26" t="s">
        <v>2</v>
      </c>
      <c r="J35" s="28">
        <f>COUNTIF(M35:R35,"&gt;0")</f>
        <v>5</v>
      </c>
      <c r="K35" s="29">
        <f>IF($E$4=3,LARGE(L35:R35,1)+LARGE(L35:R35,2)+LARGE(L35:R35,3),0)</f>
        <v>470</v>
      </c>
      <c r="L35" s="30">
        <f>IF(J35&gt;=3,0,IF(J35=2,(SUM(M35:R35)/2*0.95),IF(J35=1,(SUM(M35:R35)*0.95*2),)))</f>
        <v>0</v>
      </c>
      <c r="M35" s="20">
        <v>146</v>
      </c>
      <c r="N35" s="20">
        <v>156</v>
      </c>
      <c r="O35" s="20">
        <v>0</v>
      </c>
      <c r="P35" s="20">
        <v>134</v>
      </c>
      <c r="Q35" s="20">
        <v>152</v>
      </c>
      <c r="R35" s="20">
        <v>162</v>
      </c>
      <c r="S35" s="17" t="s">
        <v>15</v>
      </c>
      <c r="T35" s="52"/>
    </row>
    <row r="36" spans="1:20" x14ac:dyDescent="0.3">
      <c r="A36" s="23">
        <f>RANK(K36,$K$7:$K$228,0)</f>
        <v>30</v>
      </c>
      <c r="B36" s="24">
        <v>70682</v>
      </c>
      <c r="C36" s="25" t="s">
        <v>299</v>
      </c>
      <c r="D36" s="25" t="s">
        <v>47</v>
      </c>
      <c r="E36" s="26">
        <v>2009</v>
      </c>
      <c r="F36" s="27" t="s">
        <v>27</v>
      </c>
      <c r="G36" s="26" t="s">
        <v>197</v>
      </c>
      <c r="H36" s="26" t="str">
        <f>_xlfn.IFS(E36&lt;2008.5,"U19",E36&lt;2010.5,"U17",E36&lt;2012.5,"U15",E36&lt;2014.5,"U13",E36&lt;2020,"U11")</f>
        <v>U17</v>
      </c>
      <c r="I36" s="26" t="s">
        <v>2</v>
      </c>
      <c r="J36" s="28">
        <f>COUNTIF(M36:R36,"&gt;0")</f>
        <v>1</v>
      </c>
      <c r="K36" s="29">
        <f>IF($E$4=3,LARGE(L36:R36,1)+LARGE(L36:R36,2)+LARGE(L36:R36,3),0)</f>
        <v>469.8</v>
      </c>
      <c r="L36" s="30">
        <f>IF(J36&gt;=3,0,IF(J36=2,(SUM(M36:R36)/2*0.95),IF(J36=1,(SUM(M36:R36)*0.95*2),)))</f>
        <v>307.8</v>
      </c>
      <c r="M36" s="20">
        <v>0</v>
      </c>
      <c r="N36" s="20">
        <v>0</v>
      </c>
      <c r="O36" s="20">
        <v>0</v>
      </c>
      <c r="P36" s="20">
        <v>0</v>
      </c>
      <c r="Q36" s="17">
        <v>162</v>
      </c>
      <c r="R36" s="20">
        <v>0</v>
      </c>
      <c r="S36" s="20" t="s">
        <v>324</v>
      </c>
      <c r="T36" s="52"/>
    </row>
    <row r="37" spans="1:20" x14ac:dyDescent="0.3">
      <c r="A37" s="23">
        <f>RANK(K37,$K$7:$K$228,0)</f>
        <v>31</v>
      </c>
      <c r="B37" s="24">
        <v>89796</v>
      </c>
      <c r="C37" s="25" t="s">
        <v>214</v>
      </c>
      <c r="D37" s="25" t="s">
        <v>29</v>
      </c>
      <c r="E37" s="26">
        <v>2011</v>
      </c>
      <c r="F37" s="27" t="s">
        <v>8</v>
      </c>
      <c r="G37" s="26" t="s">
        <v>197</v>
      </c>
      <c r="H37" s="26" t="str">
        <f>_xlfn.IFS(E37&lt;2008.5,"U19",E37&lt;2010.5,"U17",E37&lt;2012.5,"U15",E37&lt;2014.5,"U13",E37&lt;2020,"U11")</f>
        <v>U15</v>
      </c>
      <c r="I37" s="26" t="s">
        <v>2</v>
      </c>
      <c r="J37" s="28">
        <f>COUNTIF(M37:R37,"&gt;0")</f>
        <v>6</v>
      </c>
      <c r="K37" s="29">
        <f>IF($E$4=3,LARGE(L37:R37,1)+LARGE(L37:R37,2)+LARGE(L37:R37,3),0)</f>
        <v>468</v>
      </c>
      <c r="L37" s="30">
        <f>IF(J37&gt;=3,0,IF(J37=2,(SUM(M37:R37)/2*0.95),IF(J37=1,(SUM(M37:R37)*0.95*2),)))</f>
        <v>0</v>
      </c>
      <c r="M37" s="34">
        <v>122</v>
      </c>
      <c r="N37" s="34">
        <v>144</v>
      </c>
      <c r="O37" s="20">
        <v>158</v>
      </c>
      <c r="P37" s="20">
        <v>142</v>
      </c>
      <c r="Q37" s="17">
        <v>154</v>
      </c>
      <c r="R37" s="17">
        <v>156</v>
      </c>
      <c r="S37" s="17"/>
      <c r="T37" s="52"/>
    </row>
    <row r="38" spans="1:20" x14ac:dyDescent="0.3">
      <c r="A38" s="23">
        <f>RANK(K38,$K$7:$K$228,0)</f>
        <v>32</v>
      </c>
      <c r="B38" s="24">
        <v>84470</v>
      </c>
      <c r="C38" s="25" t="s">
        <v>84</v>
      </c>
      <c r="D38" s="25" t="s">
        <v>47</v>
      </c>
      <c r="E38" s="26">
        <v>2010</v>
      </c>
      <c r="F38" s="27" t="s">
        <v>27</v>
      </c>
      <c r="G38" s="26" t="s">
        <v>197</v>
      </c>
      <c r="H38" s="26" t="str">
        <f>_xlfn.IFS(E38&lt;2008.5,"U19",E38&lt;2010.5,"U17",E38&lt;2012.5,"U15",E38&lt;2014.5,"U13",E38&lt;2020,"U11")</f>
        <v>U17</v>
      </c>
      <c r="I38" s="26" t="s">
        <v>2</v>
      </c>
      <c r="J38" s="28">
        <f>COUNTIF(M38:R38,"&gt;0")</f>
        <v>4</v>
      </c>
      <c r="K38" s="29">
        <f>IF($E$4=3,LARGE(L38:R38,1)+LARGE(L38:R38,2)+LARGE(L38:R38,3),0)</f>
        <v>465</v>
      </c>
      <c r="L38" s="30">
        <f>IF(J38&gt;=3,0,IF(J38=2,(SUM(M38:R38)/2*0.95),IF(J38=1,(SUM(M38:R38)*0.95*2),)))</f>
        <v>0</v>
      </c>
      <c r="M38" s="20">
        <v>160</v>
      </c>
      <c r="N38" s="20">
        <v>159</v>
      </c>
      <c r="O38" s="20">
        <v>146</v>
      </c>
      <c r="P38" s="20">
        <v>0</v>
      </c>
      <c r="Q38" s="20">
        <v>0</v>
      </c>
      <c r="R38" s="20">
        <v>144</v>
      </c>
      <c r="S38" s="17"/>
      <c r="T38" s="52"/>
    </row>
    <row r="39" spans="1:20" x14ac:dyDescent="0.3">
      <c r="A39" s="23">
        <f>RANK(K39,$K$7:$K$228,0)</f>
        <v>33</v>
      </c>
      <c r="B39" s="24">
        <v>78573</v>
      </c>
      <c r="C39" s="25" t="s">
        <v>300</v>
      </c>
      <c r="D39" s="25" t="s">
        <v>199</v>
      </c>
      <c r="E39" s="26">
        <v>2008</v>
      </c>
      <c r="F39" s="27" t="s">
        <v>301</v>
      </c>
      <c r="G39" s="26" t="s">
        <v>197</v>
      </c>
      <c r="H39" s="26" t="str">
        <f>_xlfn.IFS(E39&lt;2008.5,"U19",E39&lt;2010.5,"U17",E39&lt;2012.5,"U15",E39&lt;2014.5,"U13",E39&lt;2020,"U11")</f>
        <v>U19</v>
      </c>
      <c r="I39" s="26" t="s">
        <v>2</v>
      </c>
      <c r="J39" s="28">
        <f>COUNTIF(M39:R39,"&gt;0")</f>
        <v>1</v>
      </c>
      <c r="K39" s="29">
        <f>IF($E$4=3,LARGE(L39:R39,1)+LARGE(L39:R39,2)+LARGE(L39:R39,3),0)</f>
        <v>464</v>
      </c>
      <c r="L39" s="30">
        <f>IF(J39&gt;=3,0,IF(J39=2,(SUM(M39:R39)/2*0.95),IF(J39=1,(SUM(M39:R39)*0.95*2),)))</f>
        <v>304</v>
      </c>
      <c r="M39" s="20">
        <v>0</v>
      </c>
      <c r="N39" s="20">
        <v>0</v>
      </c>
      <c r="O39" s="20">
        <v>0</v>
      </c>
      <c r="P39" s="20">
        <v>0</v>
      </c>
      <c r="Q39" s="17">
        <v>160</v>
      </c>
      <c r="R39" s="17">
        <v>0</v>
      </c>
      <c r="S39" s="20" t="s">
        <v>324</v>
      </c>
      <c r="T39" s="52"/>
    </row>
    <row r="40" spans="1:20" x14ac:dyDescent="0.3">
      <c r="A40" s="23">
        <f>RANK(K40,$K$7:$K$228,0)</f>
        <v>34</v>
      </c>
      <c r="B40" s="24">
        <v>78017</v>
      </c>
      <c r="C40" s="25" t="s">
        <v>76</v>
      </c>
      <c r="D40" s="25" t="s">
        <v>51</v>
      </c>
      <c r="E40" s="26">
        <v>2011</v>
      </c>
      <c r="F40" s="27" t="s">
        <v>12</v>
      </c>
      <c r="G40" s="26" t="s">
        <v>197</v>
      </c>
      <c r="H40" s="26" t="str">
        <f>_xlfn.IFS(E40&lt;2008.5,"U19",E40&lt;2010.5,"U17",E40&lt;2012.5,"U15",E40&lt;2014.5,"U13",E40&lt;2020,"U11")</f>
        <v>U15</v>
      </c>
      <c r="I40" s="26" t="s">
        <v>2</v>
      </c>
      <c r="J40" s="28">
        <f>COUNTIF(M40:R40,"&gt;0")</f>
        <v>3</v>
      </c>
      <c r="K40" s="29">
        <f>IF($E$4=3,LARGE(L40:R40,1)+LARGE(L40:R40,2)+LARGE(L40:R40,3),0)</f>
        <v>457</v>
      </c>
      <c r="L40" s="30">
        <f>IF(J40&gt;=3,0,IF(J40=2,(SUM(M40:R40)/2*0.95),IF(J40=1,(SUM(M40:R40)*0.95*2),)))</f>
        <v>0</v>
      </c>
      <c r="M40" s="20">
        <v>0</v>
      </c>
      <c r="N40" s="20">
        <v>158</v>
      </c>
      <c r="O40" s="20">
        <v>147</v>
      </c>
      <c r="P40" s="20">
        <v>152</v>
      </c>
      <c r="Q40" s="20">
        <v>0</v>
      </c>
      <c r="R40" s="20">
        <v>0</v>
      </c>
      <c r="S40" s="17"/>
      <c r="T40" s="52"/>
    </row>
    <row r="41" spans="1:20" x14ac:dyDescent="0.3">
      <c r="A41" s="23">
        <f>RANK(K41,$K$7:$K$228,0)</f>
        <v>35</v>
      </c>
      <c r="B41" s="24">
        <v>87411</v>
      </c>
      <c r="C41" s="25" t="s">
        <v>112</v>
      </c>
      <c r="D41" s="25" t="s">
        <v>34</v>
      </c>
      <c r="E41" s="26">
        <v>2011</v>
      </c>
      <c r="F41" s="27" t="s">
        <v>10</v>
      </c>
      <c r="G41" s="26" t="s">
        <v>197</v>
      </c>
      <c r="H41" s="26" t="str">
        <f>_xlfn.IFS(E41&lt;2008.5,"U19",E41&lt;2010.5,"U17",E41&lt;2012.5,"U15",E41&lt;2014.5,"U13",E41&lt;2020,"U11")</f>
        <v>U15</v>
      </c>
      <c r="I41" s="26" t="s">
        <v>2</v>
      </c>
      <c r="J41" s="28">
        <f>COUNTIF(M41:R41,"&gt;0")</f>
        <v>6</v>
      </c>
      <c r="K41" s="29">
        <f>IF($E$4=3,LARGE(L41:R41,1)+LARGE(L41:R41,2)+LARGE(L41:R41,3),0)</f>
        <v>452</v>
      </c>
      <c r="L41" s="30">
        <f>IF(J41&gt;=3,0,IF(J41=2,(SUM(M41:R41)/2*0.95),IF(J41=1,(SUM(M41:R41)*0.95*2),)))</f>
        <v>0</v>
      </c>
      <c r="M41" s="20">
        <v>138</v>
      </c>
      <c r="N41" s="20">
        <v>142</v>
      </c>
      <c r="O41" s="20">
        <v>156</v>
      </c>
      <c r="P41" s="20">
        <v>126</v>
      </c>
      <c r="Q41" s="20">
        <v>146</v>
      </c>
      <c r="R41" s="20">
        <v>150</v>
      </c>
      <c r="S41" s="17"/>
      <c r="T41" s="52"/>
    </row>
    <row r="42" spans="1:20" x14ac:dyDescent="0.3">
      <c r="A42" s="23">
        <f>RANK(K42,$K$7:$K$228,0)</f>
        <v>36</v>
      </c>
      <c r="B42" s="24">
        <v>78422</v>
      </c>
      <c r="C42" s="25" t="s">
        <v>58</v>
      </c>
      <c r="D42" s="25" t="s">
        <v>158</v>
      </c>
      <c r="E42" s="32">
        <v>2012</v>
      </c>
      <c r="F42" s="33" t="s">
        <v>0</v>
      </c>
      <c r="G42" s="26" t="s">
        <v>197</v>
      </c>
      <c r="H42" s="26" t="str">
        <f>_xlfn.IFS(E42&lt;2008.5,"U19",E42&lt;2010.5,"U17",E42&lt;2012.5,"U15",E42&lt;2014.5,"U13",E42&lt;2020,"U11")</f>
        <v>U15</v>
      </c>
      <c r="I42" s="32" t="s">
        <v>3</v>
      </c>
      <c r="J42" s="28">
        <f>COUNTIF(M42:R42,"&gt;0")</f>
        <v>4</v>
      </c>
      <c r="K42" s="29">
        <f>IF($E$4=3,LARGE(L42:R42,1)+LARGE(L42:R42,2)+LARGE(L42:R42,3),0)</f>
        <v>448</v>
      </c>
      <c r="L42" s="30">
        <f>IF(J42&gt;=3,0,IF(J42=2,(SUM(M42:R42)/2*0.95),IF(J42=1,(SUM(M42:R42)*0.95*2),)))</f>
        <v>0</v>
      </c>
      <c r="M42" s="20">
        <v>144</v>
      </c>
      <c r="N42" s="20">
        <v>152</v>
      </c>
      <c r="O42" s="20">
        <v>0</v>
      </c>
      <c r="P42" s="20">
        <v>0</v>
      </c>
      <c r="Q42" s="20">
        <v>148</v>
      </c>
      <c r="R42" s="20">
        <v>148</v>
      </c>
      <c r="S42" s="17"/>
      <c r="T42" s="52"/>
    </row>
    <row r="43" spans="1:20" x14ac:dyDescent="0.3">
      <c r="A43" s="23">
        <f>RANK(K43,$K$7:$K$228,0)</f>
        <v>36</v>
      </c>
      <c r="B43" s="24">
        <v>86717</v>
      </c>
      <c r="C43" s="25" t="s">
        <v>87</v>
      </c>
      <c r="D43" s="25" t="s">
        <v>164</v>
      </c>
      <c r="E43" s="32">
        <v>2011</v>
      </c>
      <c r="F43" s="33" t="s">
        <v>10</v>
      </c>
      <c r="G43" s="26" t="s">
        <v>197</v>
      </c>
      <c r="H43" s="26" t="str">
        <f>_xlfn.IFS(E43&lt;2008.5,"U19",E43&lt;2010.5,"U17",E43&lt;2012.5,"U15",E43&lt;2014.5,"U13",E43&lt;2020,"U11")</f>
        <v>U15</v>
      </c>
      <c r="I43" s="32" t="s">
        <v>3</v>
      </c>
      <c r="J43" s="28">
        <f>COUNTIF(M43:R43,"&gt;0")</f>
        <v>4</v>
      </c>
      <c r="K43" s="29">
        <f>IF($E$4=3,LARGE(L43:R43,1)+LARGE(L43:R43,2)+LARGE(L43:R43,3),0)</f>
        <v>448</v>
      </c>
      <c r="L43" s="30">
        <f>IF(J43&gt;=3,0,IF(J43=2,(SUM(M43:R43)/2*0.95),IF(J43=1,(SUM(M43:R43)*0.95*2),)))</f>
        <v>0</v>
      </c>
      <c r="M43" s="20">
        <v>144</v>
      </c>
      <c r="N43" s="20">
        <v>0</v>
      </c>
      <c r="O43" s="20">
        <v>0</v>
      </c>
      <c r="P43" s="20">
        <v>140</v>
      </c>
      <c r="Q43" s="20">
        <v>144</v>
      </c>
      <c r="R43" s="20">
        <v>160</v>
      </c>
      <c r="S43" s="17" t="s">
        <v>15</v>
      </c>
      <c r="T43" s="52"/>
    </row>
    <row r="44" spans="1:20" x14ac:dyDescent="0.3">
      <c r="A44" s="23">
        <f>RANK(K44,$K$7:$K$228,0)</f>
        <v>38</v>
      </c>
      <c r="B44" s="24">
        <v>82379</v>
      </c>
      <c r="C44" s="25" t="s">
        <v>77</v>
      </c>
      <c r="D44" s="25" t="s">
        <v>154</v>
      </c>
      <c r="E44" s="26">
        <v>2011</v>
      </c>
      <c r="F44" s="27" t="s">
        <v>10</v>
      </c>
      <c r="G44" s="26" t="s">
        <v>197</v>
      </c>
      <c r="H44" s="26" t="str">
        <f>_xlfn.IFS(E44&lt;2008.5,"U19",E44&lt;2010.5,"U17",E44&lt;2012.5,"U15",E44&lt;2014.5,"U13",E44&lt;2020,"U11")</f>
        <v>U15</v>
      </c>
      <c r="I44" s="26" t="s">
        <v>2</v>
      </c>
      <c r="J44" s="28">
        <f>COUNTIF(M44:R44,"&gt;0")</f>
        <v>5</v>
      </c>
      <c r="K44" s="29">
        <f>IF($E$4=3,LARGE(L44:R44,1)+LARGE(L44:R44,2)+LARGE(L44:R44,3),0)</f>
        <v>446</v>
      </c>
      <c r="L44" s="30">
        <f>IF(J44&gt;=3,0,IF(J44=2,(SUM(M44:R44)/2*0.95),IF(J44=1,(SUM(M44:R44)*0.95*2),)))</f>
        <v>0</v>
      </c>
      <c r="M44" s="20">
        <v>147</v>
      </c>
      <c r="N44" s="20">
        <v>154</v>
      </c>
      <c r="O44" s="20">
        <v>145</v>
      </c>
      <c r="P44" s="20">
        <v>139</v>
      </c>
      <c r="Q44" s="20">
        <v>134</v>
      </c>
      <c r="R44" s="20">
        <v>0</v>
      </c>
      <c r="S44" s="17"/>
      <c r="T44" s="52"/>
    </row>
    <row r="45" spans="1:20" x14ac:dyDescent="0.3">
      <c r="A45" s="23">
        <f>RANK(K45,$K$7:$K$228,0)</f>
        <v>38</v>
      </c>
      <c r="B45" s="24">
        <v>80541</v>
      </c>
      <c r="C45" s="25" t="s">
        <v>74</v>
      </c>
      <c r="D45" s="25" t="s">
        <v>42</v>
      </c>
      <c r="E45" s="26">
        <v>2007</v>
      </c>
      <c r="F45" s="27" t="s">
        <v>10</v>
      </c>
      <c r="G45" s="26" t="s">
        <v>197</v>
      </c>
      <c r="H45" s="26" t="str">
        <f>_xlfn.IFS(E45&lt;2008.5,"U19",E45&lt;2010.5,"U17",E45&lt;2012.5,"U15",E45&lt;2014.5,"U13",E45&lt;2020,"U11")</f>
        <v>U19</v>
      </c>
      <c r="I45" s="26" t="s">
        <v>2</v>
      </c>
      <c r="J45" s="28">
        <f>COUNTIF(M45:R45,"&gt;0")</f>
        <v>3</v>
      </c>
      <c r="K45" s="29">
        <f>IF($E$4=3,LARGE(L45:R45,1)+LARGE(L45:R45,2)+LARGE(L45:R45,3),0)</f>
        <v>446</v>
      </c>
      <c r="L45" s="30">
        <f>IF(J45&gt;=3,0,IF(J45=2,(SUM(M45:R45)/2*0.95),IF(J45=1,(SUM(M45:R45)*0.95*2),)))</f>
        <v>0</v>
      </c>
      <c r="M45" s="20">
        <v>148</v>
      </c>
      <c r="N45" s="20">
        <v>0</v>
      </c>
      <c r="O45" s="20">
        <v>0</v>
      </c>
      <c r="P45" s="20">
        <v>148</v>
      </c>
      <c r="Q45" s="20">
        <v>150</v>
      </c>
      <c r="R45" s="20">
        <v>0</v>
      </c>
      <c r="S45" s="17"/>
      <c r="T45" s="52"/>
    </row>
    <row r="46" spans="1:20" x14ac:dyDescent="0.3">
      <c r="A46" s="23">
        <f>RANK(K46,$K$7:$K$228,0)</f>
        <v>40</v>
      </c>
      <c r="B46" s="24">
        <v>87841</v>
      </c>
      <c r="C46" s="25" t="s">
        <v>94</v>
      </c>
      <c r="D46" s="25" t="s">
        <v>50</v>
      </c>
      <c r="E46" s="26">
        <v>2010</v>
      </c>
      <c r="F46" s="25" t="s">
        <v>8</v>
      </c>
      <c r="G46" s="26" t="s">
        <v>197</v>
      </c>
      <c r="H46" s="26" t="str">
        <f>_xlfn.IFS(E46&lt;2008.5,"U19",E46&lt;2010.5,"U17",E46&lt;2012.5,"U15",E46&lt;2014.5,"U13",E46&lt;2020,"U11")</f>
        <v>U17</v>
      </c>
      <c r="I46" s="26" t="s">
        <v>2</v>
      </c>
      <c r="J46" s="28">
        <f>COUNTIF(M46:R46,"&gt;0")</f>
        <v>6</v>
      </c>
      <c r="K46" s="29">
        <f>IF($E$4=3,LARGE(L46:R46,1)+LARGE(L46:R46,2)+LARGE(L46:R46,3),0)</f>
        <v>445</v>
      </c>
      <c r="L46" s="30">
        <f>IF(J46&gt;=3,0,IF(J46=2,(SUM(M46:R46)/2*0.95),IF(J46=1,(SUM(M46:R46)*0.95*2),)))</f>
        <v>0</v>
      </c>
      <c r="M46" s="20">
        <v>142</v>
      </c>
      <c r="N46" s="20">
        <v>144</v>
      </c>
      <c r="O46" s="20">
        <v>154</v>
      </c>
      <c r="P46" s="20">
        <v>146</v>
      </c>
      <c r="Q46" s="20">
        <v>145</v>
      </c>
      <c r="R46" s="20">
        <v>145</v>
      </c>
      <c r="S46" s="17"/>
      <c r="T46" s="52"/>
    </row>
    <row r="47" spans="1:20" x14ac:dyDescent="0.3">
      <c r="A47" s="23">
        <f>RANK(K47,$K$7:$K$228,0)</f>
        <v>40</v>
      </c>
      <c r="B47" s="24">
        <v>87840</v>
      </c>
      <c r="C47" s="25" t="s">
        <v>86</v>
      </c>
      <c r="D47" s="25" t="s">
        <v>163</v>
      </c>
      <c r="E47" s="26">
        <v>2009</v>
      </c>
      <c r="F47" s="25" t="s">
        <v>8</v>
      </c>
      <c r="G47" s="26" t="s">
        <v>197</v>
      </c>
      <c r="H47" s="26" t="str">
        <f>_xlfn.IFS(E47&lt;2008.5,"U19",E47&lt;2010.5,"U17",E47&lt;2012.5,"U15",E47&lt;2014.5,"U13",E47&lt;2020,"U11")</f>
        <v>U17</v>
      </c>
      <c r="I47" s="26" t="s">
        <v>2</v>
      </c>
      <c r="J47" s="28">
        <f>COUNTIF(M47:R47,"&gt;0")</f>
        <v>5</v>
      </c>
      <c r="K47" s="29">
        <f>IF($E$4=3,LARGE(L47:R47,1)+LARGE(L47:R47,2)+LARGE(L47:R47,3),0)</f>
        <v>445</v>
      </c>
      <c r="L47" s="30">
        <f>IF(J47&gt;=3,0,IF(J47=2,(SUM(M47:R47)/2*0.95),IF(J47=1,(SUM(M47:R47)*0.95*2),)))</f>
        <v>0</v>
      </c>
      <c r="M47" s="20">
        <v>0</v>
      </c>
      <c r="N47" s="20">
        <v>146</v>
      </c>
      <c r="O47" s="20">
        <v>138</v>
      </c>
      <c r="P47" s="20">
        <v>127</v>
      </c>
      <c r="Q47" s="20">
        <v>147</v>
      </c>
      <c r="R47" s="20">
        <v>152</v>
      </c>
      <c r="S47" s="17"/>
      <c r="T47" s="52"/>
    </row>
    <row r="48" spans="1:20" x14ac:dyDescent="0.3">
      <c r="A48" s="23">
        <f>RANK(K48,$K$7:$K$228,0)</f>
        <v>42</v>
      </c>
      <c r="B48" s="24">
        <v>81301</v>
      </c>
      <c r="C48" s="25" t="s">
        <v>82</v>
      </c>
      <c r="D48" s="25" t="s">
        <v>52</v>
      </c>
      <c r="E48" s="26">
        <v>2011</v>
      </c>
      <c r="F48" s="25" t="s">
        <v>4</v>
      </c>
      <c r="G48" s="26" t="s">
        <v>197</v>
      </c>
      <c r="H48" s="26" t="str">
        <f>_xlfn.IFS(E48&lt;2008.5,"U19",E48&lt;2010.5,"U17",E48&lt;2012.5,"U15",E48&lt;2014.5,"U13",E48&lt;2020,"U11")</f>
        <v>U15</v>
      </c>
      <c r="I48" s="26" t="s">
        <v>2</v>
      </c>
      <c r="J48" s="28">
        <f>COUNTIF(M48:R48,"&gt;0")</f>
        <v>3</v>
      </c>
      <c r="K48" s="29">
        <f>IF($E$4=3,LARGE(L48:R48,1)+LARGE(L48:R48,2)+LARGE(L48:R48,3),0)</f>
        <v>434</v>
      </c>
      <c r="L48" s="30">
        <f>IF(J48&gt;=3,0,IF(J48=2,(SUM(M48:R48)/2*0.95),IF(J48=1,(SUM(M48:R48)*0.95*2),)))</f>
        <v>0</v>
      </c>
      <c r="M48" s="20">
        <v>150</v>
      </c>
      <c r="N48" s="20">
        <v>140</v>
      </c>
      <c r="O48" s="20">
        <v>0</v>
      </c>
      <c r="P48" s="20">
        <v>144</v>
      </c>
      <c r="Q48" s="20">
        <v>0</v>
      </c>
      <c r="R48" s="20">
        <v>0</v>
      </c>
      <c r="S48" s="17"/>
      <c r="T48" s="56"/>
    </row>
    <row r="49" spans="1:20" x14ac:dyDescent="0.3">
      <c r="A49" s="23">
        <f>RANK(K49,$K$7:$K$228,0)</f>
        <v>43</v>
      </c>
      <c r="B49" s="24">
        <v>81647</v>
      </c>
      <c r="C49" s="25" t="s">
        <v>78</v>
      </c>
      <c r="D49" s="25" t="s">
        <v>33</v>
      </c>
      <c r="E49" s="26">
        <v>2010</v>
      </c>
      <c r="F49" s="27" t="s">
        <v>4</v>
      </c>
      <c r="G49" s="26" t="s">
        <v>197</v>
      </c>
      <c r="H49" s="26" t="str">
        <f>_xlfn.IFS(E49&lt;2008.5,"U19",E49&lt;2010.5,"U17",E49&lt;2012.5,"U15",E49&lt;2014.5,"U13",E49&lt;2020,"U11")</f>
        <v>U17</v>
      </c>
      <c r="I49" s="26" t="s">
        <v>2</v>
      </c>
      <c r="J49" s="28">
        <f>COUNTIF(M49:R49,"&gt;0")</f>
        <v>2</v>
      </c>
      <c r="K49" s="29">
        <f>IF($E$4=3,LARGE(L49:R49,1)+LARGE(L49:R49,2)+LARGE(L49:R49,3),0)</f>
        <v>430.7</v>
      </c>
      <c r="L49" s="30">
        <f>IF(J49&gt;=3,0,IF(J49=2,(SUM(M49:R49)/2*0.95),IF(J49=1,(SUM(M49:R49)*0.95*2),)))</f>
        <v>138.69999999999999</v>
      </c>
      <c r="M49" s="20">
        <v>140</v>
      </c>
      <c r="N49" s="20">
        <v>0</v>
      </c>
      <c r="O49" s="20">
        <v>152</v>
      </c>
      <c r="P49" s="20">
        <v>0</v>
      </c>
      <c r="Q49" s="20">
        <v>0</v>
      </c>
      <c r="R49" s="20">
        <v>0</v>
      </c>
      <c r="S49" s="17"/>
      <c r="T49" s="52"/>
    </row>
    <row r="50" spans="1:20" x14ac:dyDescent="0.3">
      <c r="A50" s="23">
        <f>RANK(K50,$K$7:$K$228,0)</f>
        <v>44</v>
      </c>
      <c r="B50" s="24">
        <v>85049</v>
      </c>
      <c r="C50" s="25" t="s">
        <v>110</v>
      </c>
      <c r="D50" s="25" t="s">
        <v>36</v>
      </c>
      <c r="E50" s="26">
        <v>2015</v>
      </c>
      <c r="F50" s="25" t="s">
        <v>10</v>
      </c>
      <c r="G50" s="26" t="s">
        <v>197</v>
      </c>
      <c r="H50" s="26" t="str">
        <f>_xlfn.IFS(E50&lt;2008.5,"U19",E50&lt;2010.5,"U17",E50&lt;2012.5,"U15",E50&lt;2014.5,"U13",E50&lt;2020,"U11")</f>
        <v>U11</v>
      </c>
      <c r="I50" s="26" t="s">
        <v>2</v>
      </c>
      <c r="J50" s="28">
        <f>COUNTIF(M50:R50,"&gt;0")</f>
        <v>6</v>
      </c>
      <c r="K50" s="29">
        <f>IF($E$4=3,LARGE(L50:R50,1)+LARGE(L50:R50,2)+LARGE(L50:R50,3),0)</f>
        <v>428</v>
      </c>
      <c r="L50" s="30">
        <f>IF(J50&gt;=3,0,IF(J50=2,(SUM(M50:R50)/2*0.95),IF(J50=1,(SUM(M50:R50)*0.95*2),)))</f>
        <v>0</v>
      </c>
      <c r="M50" s="20">
        <v>127</v>
      </c>
      <c r="N50" s="20">
        <v>125</v>
      </c>
      <c r="O50" s="20">
        <v>144</v>
      </c>
      <c r="P50" s="20">
        <v>145</v>
      </c>
      <c r="Q50" s="20">
        <v>139</v>
      </c>
      <c r="R50" s="20">
        <v>127</v>
      </c>
      <c r="S50" s="17"/>
      <c r="T50" s="52"/>
    </row>
    <row r="51" spans="1:20" x14ac:dyDescent="0.3">
      <c r="A51" s="23">
        <f>RANK(K51,$K$7:$K$228,0)</f>
        <v>45</v>
      </c>
      <c r="B51" s="24">
        <v>84627</v>
      </c>
      <c r="C51" s="25" t="s">
        <v>111</v>
      </c>
      <c r="D51" s="25" t="s">
        <v>33</v>
      </c>
      <c r="E51" s="26">
        <v>2013</v>
      </c>
      <c r="F51" s="27" t="s">
        <v>27</v>
      </c>
      <c r="G51" s="26" t="s">
        <v>197</v>
      </c>
      <c r="H51" s="26" t="str">
        <f>_xlfn.IFS(E51&lt;2008.5,"U19",E51&lt;2010.5,"U17",E51&lt;2012.5,"U15",E51&lt;2014.5,"U13",E51&lt;2020,"U11")</f>
        <v>U13</v>
      </c>
      <c r="I51" s="26" t="s">
        <v>2</v>
      </c>
      <c r="J51" s="28">
        <f>COUNTIF(M51:R51,"&gt;0")</f>
        <v>5</v>
      </c>
      <c r="K51" s="29">
        <f>IF($E$4=3,LARGE(L51:R51,1)+LARGE(L51:R51,2)+LARGE(L51:R51,3),0)</f>
        <v>427</v>
      </c>
      <c r="L51" s="30">
        <f>IF(J51&gt;=3,0,IF(J51=2,(SUM(M51:R51)/2*0.95),IF(J51=1,(SUM(M51:R51)*0.95*2),)))</f>
        <v>0</v>
      </c>
      <c r="M51" s="20">
        <v>130</v>
      </c>
      <c r="N51" s="20">
        <v>0</v>
      </c>
      <c r="O51" s="20">
        <v>140</v>
      </c>
      <c r="P51" s="20">
        <v>147</v>
      </c>
      <c r="Q51" s="20">
        <v>140</v>
      </c>
      <c r="R51" s="20">
        <v>126</v>
      </c>
      <c r="S51" s="17"/>
      <c r="T51" s="52"/>
    </row>
    <row r="52" spans="1:20" x14ac:dyDescent="0.3">
      <c r="A52" s="23">
        <f>RANK(K52,$K$7:$K$228,0)</f>
        <v>46</v>
      </c>
      <c r="B52" s="24">
        <v>87221</v>
      </c>
      <c r="C52" s="25" t="s">
        <v>108</v>
      </c>
      <c r="D52" s="25" t="s">
        <v>161</v>
      </c>
      <c r="E52" s="26">
        <v>2011</v>
      </c>
      <c r="F52" s="27" t="s">
        <v>1</v>
      </c>
      <c r="G52" s="26" t="s">
        <v>197</v>
      </c>
      <c r="H52" s="26" t="str">
        <f>_xlfn.IFS(E52&lt;2008.5,"U19",E52&lt;2010.5,"U17",E52&lt;2012.5,"U15",E52&lt;2014.5,"U13",E52&lt;2020,"U11")</f>
        <v>U15</v>
      </c>
      <c r="I52" s="26" t="s">
        <v>2</v>
      </c>
      <c r="J52" s="28">
        <f>COUNTIF(M52:R52,"&gt;0")</f>
        <v>5</v>
      </c>
      <c r="K52" s="29">
        <f>IF($E$4=3,LARGE(L52:R52,1)+LARGE(L52:R52,2)+LARGE(L52:R52,3),0)</f>
        <v>426</v>
      </c>
      <c r="L52" s="30">
        <f>IF(J52&gt;=3,0,IF(J52=2,(SUM(M52:R52)/2*0.95),IF(J52=1,(SUM(M52:R52)*0.95*2),)))</f>
        <v>0</v>
      </c>
      <c r="M52" s="20">
        <v>0</v>
      </c>
      <c r="N52" s="20">
        <v>124</v>
      </c>
      <c r="O52" s="20">
        <v>127</v>
      </c>
      <c r="P52" s="20">
        <v>136</v>
      </c>
      <c r="Q52" s="20">
        <v>144</v>
      </c>
      <c r="R52" s="20">
        <v>146</v>
      </c>
      <c r="S52" s="17"/>
      <c r="T52" s="52"/>
    </row>
    <row r="53" spans="1:20" x14ac:dyDescent="0.3">
      <c r="A53" s="23">
        <f>RANK(K53,$K$7:$K$228,0)</f>
        <v>47</v>
      </c>
      <c r="B53" s="24">
        <v>84286</v>
      </c>
      <c r="C53" s="25" t="s">
        <v>121</v>
      </c>
      <c r="D53" s="25" t="s">
        <v>31</v>
      </c>
      <c r="E53" s="26">
        <v>2013</v>
      </c>
      <c r="F53" s="27" t="s">
        <v>4</v>
      </c>
      <c r="G53" s="26" t="s">
        <v>197</v>
      </c>
      <c r="H53" s="26" t="str">
        <f>_xlfn.IFS(E53&lt;2008.5,"U19",E53&lt;2010.5,"U17",E53&lt;2012.5,"U15",E53&lt;2014.5,"U13",E53&lt;2020,"U11")</f>
        <v>U13</v>
      </c>
      <c r="I53" s="26" t="s">
        <v>2</v>
      </c>
      <c r="J53" s="28">
        <f>COUNTIF(M53:R53,"&gt;0")</f>
        <v>6</v>
      </c>
      <c r="K53" s="29">
        <f>IF($E$4=3,LARGE(L53:R53,1)+LARGE(L53:R53,2)+LARGE(L53:R53,3),0)</f>
        <v>422</v>
      </c>
      <c r="L53" s="30">
        <f>IF(J53&gt;=3,0,IF(J53=2,(SUM(M53:R53)/2*0.95),IF(J53=1,(SUM(M53:R53)*0.95*2),)))</f>
        <v>0</v>
      </c>
      <c r="M53" s="20">
        <v>124</v>
      </c>
      <c r="N53" s="20">
        <v>140</v>
      </c>
      <c r="O53" s="20">
        <v>140</v>
      </c>
      <c r="P53" s="20">
        <v>124</v>
      </c>
      <c r="Q53" s="20">
        <v>142</v>
      </c>
      <c r="R53" s="20">
        <v>140</v>
      </c>
      <c r="S53" s="17" t="s">
        <v>16</v>
      </c>
      <c r="T53" s="52"/>
    </row>
    <row r="54" spans="1:20" x14ac:dyDescent="0.3">
      <c r="A54" s="23">
        <f>RANK(K54,$K$7:$K$228,0)</f>
        <v>48</v>
      </c>
      <c r="B54" s="37">
        <v>89482</v>
      </c>
      <c r="C54" s="38" t="s">
        <v>224</v>
      </c>
      <c r="D54" s="38" t="s">
        <v>168</v>
      </c>
      <c r="E54" s="39">
        <v>2012</v>
      </c>
      <c r="F54" s="38" t="s">
        <v>27</v>
      </c>
      <c r="G54" s="39" t="s">
        <v>197</v>
      </c>
      <c r="H54" s="26" t="str">
        <f>_xlfn.IFS(E54&lt;2008.5,"U19",E54&lt;2010.5,"U17",E54&lt;2012.5,"U15",E54&lt;2014.5,"U13",E54&lt;2020,"U11")</f>
        <v>U15</v>
      </c>
      <c r="I54" s="39" t="s">
        <v>2</v>
      </c>
      <c r="J54" s="28">
        <f>COUNTIF(M54:R54,"&gt;0")</f>
        <v>6</v>
      </c>
      <c r="K54" s="29">
        <f>IF($E$4=3,LARGE(L54:R54,1)+LARGE(L54:R54,2)+LARGE(L54:R54,3),0)</f>
        <v>418</v>
      </c>
      <c r="L54" s="30">
        <f>IF(J54&gt;=3,0,IF(J54=2,(SUM(M54:R54)/2*0.95),IF(J54=1,(SUM(M54:R54)*0.95*2),)))</f>
        <v>0</v>
      </c>
      <c r="M54" s="20">
        <v>102</v>
      </c>
      <c r="N54" s="20">
        <v>108</v>
      </c>
      <c r="O54" s="20">
        <v>114</v>
      </c>
      <c r="P54" s="20">
        <v>124</v>
      </c>
      <c r="Q54" s="20">
        <v>140</v>
      </c>
      <c r="R54" s="20">
        <v>154</v>
      </c>
      <c r="S54" s="17"/>
      <c r="T54" s="52"/>
    </row>
    <row r="55" spans="1:20" x14ac:dyDescent="0.3">
      <c r="A55" s="23">
        <f>RANK(K55,$K$7:$K$228,0)</f>
        <v>49</v>
      </c>
      <c r="B55" s="24">
        <v>84407</v>
      </c>
      <c r="C55" s="25" t="s">
        <v>109</v>
      </c>
      <c r="D55" s="25" t="s">
        <v>171</v>
      </c>
      <c r="E55" s="32">
        <v>2014</v>
      </c>
      <c r="F55" s="33" t="s">
        <v>27</v>
      </c>
      <c r="G55" s="26" t="s">
        <v>197</v>
      </c>
      <c r="H55" s="26" t="str">
        <f>_xlfn.IFS(E55&lt;2008.5,"U19",E55&lt;2010.5,"U17",E55&lt;2012.5,"U15",E55&lt;2014.5,"U13",E55&lt;2020,"U11")</f>
        <v>U13</v>
      </c>
      <c r="I55" s="32" t="s">
        <v>3</v>
      </c>
      <c r="J55" s="28">
        <f>COUNTIF(M55:R55,"&gt;0")</f>
        <v>6</v>
      </c>
      <c r="K55" s="29">
        <f>IF($E$4=3,LARGE(L55:R55,1)+LARGE(L55:R55,2)+LARGE(L55:R55,3),0)</f>
        <v>417</v>
      </c>
      <c r="L55" s="30">
        <f>IF(J55&gt;=3,0,IF(J55=2,(SUM(M55:R55)/2*0.95),IF(J55=1,(SUM(M55:R55)*0.95*2),)))</f>
        <v>0</v>
      </c>
      <c r="M55" s="20">
        <v>134</v>
      </c>
      <c r="N55" s="20">
        <v>132</v>
      </c>
      <c r="O55" s="20">
        <v>136</v>
      </c>
      <c r="P55" s="20">
        <v>132</v>
      </c>
      <c r="Q55" s="20">
        <v>128</v>
      </c>
      <c r="R55" s="20">
        <v>147</v>
      </c>
      <c r="S55" s="17"/>
      <c r="T55" s="52"/>
    </row>
    <row r="56" spans="1:20" x14ac:dyDescent="0.3">
      <c r="A56" s="23">
        <f>RANK(K56,$K$7:$K$228,0)</f>
        <v>50</v>
      </c>
      <c r="B56" s="24">
        <v>84425</v>
      </c>
      <c r="C56" s="25" t="s">
        <v>113</v>
      </c>
      <c r="D56" s="25" t="s">
        <v>174</v>
      </c>
      <c r="E56" s="26">
        <v>2014</v>
      </c>
      <c r="F56" s="27" t="s">
        <v>11</v>
      </c>
      <c r="G56" s="26" t="s">
        <v>197</v>
      </c>
      <c r="H56" s="26" t="str">
        <f>_xlfn.IFS(E56&lt;2008.5,"U19",E56&lt;2010.5,"U17",E56&lt;2012.5,"U15",E56&lt;2014.5,"U13",E56&lt;2020,"U11")</f>
        <v>U13</v>
      </c>
      <c r="I56" s="26" t="s">
        <v>2</v>
      </c>
      <c r="J56" s="28">
        <f>COUNTIF(M56:R56,"&gt;0")</f>
        <v>6</v>
      </c>
      <c r="K56" s="29">
        <f>IF($E$4=3,LARGE(L56:R56,1)+LARGE(L56:R56,2)+LARGE(L56:R56,3),0)</f>
        <v>416</v>
      </c>
      <c r="L56" s="30">
        <f>IF(J56&gt;=3,0,IF(J56=2,(SUM(M56:R56)/2*0.95),IF(J56=1,(SUM(M56:R56)*0.95*2),)))</f>
        <v>0</v>
      </c>
      <c r="M56" s="20">
        <v>126</v>
      </c>
      <c r="N56" s="20">
        <v>138</v>
      </c>
      <c r="O56" s="20">
        <v>119</v>
      </c>
      <c r="P56" s="20">
        <v>122</v>
      </c>
      <c r="Q56" s="20">
        <v>138</v>
      </c>
      <c r="R56" s="20">
        <v>140</v>
      </c>
      <c r="S56" s="17" t="s">
        <v>14</v>
      </c>
      <c r="T56" s="52"/>
    </row>
    <row r="57" spans="1:20" x14ac:dyDescent="0.3">
      <c r="A57" s="23">
        <f>RANK(K57,$K$7:$K$228,0)</f>
        <v>51</v>
      </c>
      <c r="B57" s="24">
        <v>87839</v>
      </c>
      <c r="C57" s="25" t="s">
        <v>91</v>
      </c>
      <c r="D57" s="25" t="s">
        <v>43</v>
      </c>
      <c r="E57" s="26">
        <v>2011</v>
      </c>
      <c r="F57" s="25" t="s">
        <v>8</v>
      </c>
      <c r="G57" s="26" t="s">
        <v>197</v>
      </c>
      <c r="H57" s="26" t="str">
        <f>_xlfn.IFS(E57&lt;2008.5,"U19",E57&lt;2010.5,"U17",E57&lt;2012.5,"U15",E57&lt;2014.5,"U13",E57&lt;2020,"U11")</f>
        <v>U15</v>
      </c>
      <c r="I57" s="26" t="s">
        <v>2</v>
      </c>
      <c r="J57" s="28">
        <f>COUNTIF(M57:R57,"&gt;0")</f>
        <v>5</v>
      </c>
      <c r="K57" s="29">
        <f>IF($E$4=3,LARGE(L57:R57,1)+LARGE(L57:R57,2)+LARGE(L57:R57,3),0)</f>
        <v>411</v>
      </c>
      <c r="L57" s="30">
        <f>IF(J57&gt;=3,0,IF(J57=2,(SUM(M57:R57)/2*0.95),IF(J57=1,(SUM(M57:R57)*0.95*2),)))</f>
        <v>0</v>
      </c>
      <c r="M57" s="20">
        <v>0</v>
      </c>
      <c r="N57" s="20">
        <v>138</v>
      </c>
      <c r="O57" s="20">
        <v>134</v>
      </c>
      <c r="P57" s="20">
        <v>125</v>
      </c>
      <c r="Q57" s="20">
        <v>132</v>
      </c>
      <c r="R57" s="20">
        <v>139</v>
      </c>
      <c r="S57" s="17" t="s">
        <v>16</v>
      </c>
      <c r="T57" s="52"/>
    </row>
    <row r="58" spans="1:20" x14ac:dyDescent="0.3">
      <c r="A58" s="23">
        <f>RANK(K58,$K$7:$K$228,0)</f>
        <v>52</v>
      </c>
      <c r="B58" s="24">
        <v>78127</v>
      </c>
      <c r="C58" s="25" t="s">
        <v>294</v>
      </c>
      <c r="D58" s="25" t="s">
        <v>155</v>
      </c>
      <c r="E58" s="26">
        <v>2008</v>
      </c>
      <c r="F58" s="27" t="s">
        <v>295</v>
      </c>
      <c r="G58" s="26" t="s">
        <v>197</v>
      </c>
      <c r="H58" s="26" t="str">
        <f>_xlfn.IFS(E58&lt;2008.5,"U19",E58&lt;2010.5,"U17",E58&lt;2012.5,"U15",E58&lt;2014.5,"U13",E58&lt;2020,"U11")</f>
        <v>U19</v>
      </c>
      <c r="I58" s="26" t="s">
        <v>2</v>
      </c>
      <c r="J58" s="28">
        <f>COUNTIF(M58:R58,"&gt;0")</f>
        <v>3</v>
      </c>
      <c r="K58" s="29">
        <f>IF($E$4=3,LARGE(L58:R58,1)+LARGE(L58:R58,2)+LARGE(L58:R58,3),0)</f>
        <v>406</v>
      </c>
      <c r="L58" s="30">
        <f>IF(J58&gt;=3,0,IF(J58=2,(SUM(M58:R58)/2*0.95),IF(J58=1,(SUM(M58:R58)*0.95*2),)))</f>
        <v>0</v>
      </c>
      <c r="M58" s="20">
        <v>0</v>
      </c>
      <c r="N58" s="20">
        <v>0</v>
      </c>
      <c r="O58" s="20">
        <v>0</v>
      </c>
      <c r="P58" s="17">
        <v>140</v>
      </c>
      <c r="Q58" s="20">
        <v>124</v>
      </c>
      <c r="R58" s="20">
        <v>142</v>
      </c>
      <c r="S58" s="17" t="s">
        <v>14</v>
      </c>
      <c r="T58" s="52"/>
    </row>
    <row r="59" spans="1:20" x14ac:dyDescent="0.3">
      <c r="A59" s="23">
        <f>RANK(K59,$K$7:$K$228,0)</f>
        <v>53</v>
      </c>
      <c r="B59" s="24">
        <v>81299</v>
      </c>
      <c r="C59" s="25" t="s">
        <v>79</v>
      </c>
      <c r="D59" s="25" t="s">
        <v>156</v>
      </c>
      <c r="E59" s="26">
        <v>2010</v>
      </c>
      <c r="F59" s="25" t="s">
        <v>4</v>
      </c>
      <c r="G59" s="26" t="s">
        <v>197</v>
      </c>
      <c r="H59" s="26" t="str">
        <f>_xlfn.IFS(E59&lt;2008.5,"U19",E59&lt;2010.5,"U17",E59&lt;2012.5,"U15",E59&lt;2014.5,"U13",E59&lt;2020,"U11")</f>
        <v>U17</v>
      </c>
      <c r="I59" s="26" t="s">
        <v>2</v>
      </c>
      <c r="J59" s="28">
        <f>COUNTIF(M59:R59,"&gt;0")</f>
        <v>3</v>
      </c>
      <c r="K59" s="29">
        <f>IF($E$4=3,LARGE(L59:R59,1)+LARGE(L59:R59,2)+LARGE(L59:R59,3),0)</f>
        <v>404</v>
      </c>
      <c r="L59" s="30">
        <f>IF(J59&gt;=3,0,IF(J59=2,(SUM(M59:R59)/2*0.95),IF(J59=1,(SUM(M59:R59)*0.95*2),)))</f>
        <v>0</v>
      </c>
      <c r="M59" s="20">
        <v>0</v>
      </c>
      <c r="N59" s="20">
        <v>0</v>
      </c>
      <c r="O59" s="20">
        <v>128</v>
      </c>
      <c r="P59" s="20">
        <v>138</v>
      </c>
      <c r="Q59" s="20">
        <v>0</v>
      </c>
      <c r="R59" s="20">
        <v>138</v>
      </c>
      <c r="S59" s="17"/>
      <c r="T59" s="52"/>
    </row>
    <row r="60" spans="1:20" x14ac:dyDescent="0.3">
      <c r="A60" s="23">
        <f>RANK(K60,$K$7:$K$228,0)</f>
        <v>54</v>
      </c>
      <c r="B60" s="24">
        <v>80562</v>
      </c>
      <c r="C60" s="25" t="s">
        <v>81</v>
      </c>
      <c r="D60" s="25" t="s">
        <v>157</v>
      </c>
      <c r="E60" s="26">
        <v>2011</v>
      </c>
      <c r="F60" s="27" t="s">
        <v>9</v>
      </c>
      <c r="G60" s="26" t="s">
        <v>197</v>
      </c>
      <c r="H60" s="26" t="str">
        <f>_xlfn.IFS(E60&lt;2008.5,"U19",E60&lt;2010.5,"U17",E60&lt;2012.5,"U15",E60&lt;2014.5,"U13",E60&lt;2020,"U11")</f>
        <v>U15</v>
      </c>
      <c r="I60" s="26" t="s">
        <v>2</v>
      </c>
      <c r="J60" s="28">
        <f>COUNTIF(M60:R60,"&gt;0")</f>
        <v>1</v>
      </c>
      <c r="K60" s="29">
        <f>IF($E$4=3,LARGE(L60:R60,1)+LARGE(L60:R60,2)+LARGE(L60:R60,3),0)</f>
        <v>403.09999999999997</v>
      </c>
      <c r="L60" s="30">
        <f>IF(J60&gt;=3,0,IF(J60=2,(SUM(M60:R60)/2*0.95),IF(J60=1,(SUM(M60:R60)*0.95*2),)))</f>
        <v>264.09999999999997</v>
      </c>
      <c r="M60" s="20">
        <v>0</v>
      </c>
      <c r="N60" s="20">
        <v>139</v>
      </c>
      <c r="O60" s="20">
        <v>0</v>
      </c>
      <c r="P60" s="20">
        <v>0</v>
      </c>
      <c r="Q60" s="20">
        <v>0</v>
      </c>
      <c r="R60" s="20">
        <v>0</v>
      </c>
      <c r="S60" s="17"/>
      <c r="T60" s="52"/>
    </row>
    <row r="61" spans="1:20" x14ac:dyDescent="0.3">
      <c r="A61" s="23">
        <f>RANK(K61,$K$7:$K$228,0)</f>
        <v>55</v>
      </c>
      <c r="B61" s="24">
        <v>84284</v>
      </c>
      <c r="C61" s="25" t="s">
        <v>123</v>
      </c>
      <c r="D61" s="25" t="s">
        <v>161</v>
      </c>
      <c r="E61" s="26">
        <v>2013</v>
      </c>
      <c r="F61" s="27" t="s">
        <v>4</v>
      </c>
      <c r="G61" s="26" t="s">
        <v>197</v>
      </c>
      <c r="H61" s="26" t="str">
        <f>_xlfn.IFS(E61&lt;2008.5,"U19",E61&lt;2010.5,"U17",E61&lt;2012.5,"U15",E61&lt;2014.5,"U13",E61&lt;2020,"U11")</f>
        <v>U13</v>
      </c>
      <c r="I61" s="26" t="s">
        <v>2</v>
      </c>
      <c r="J61" s="28">
        <f>COUNTIF(M61:R61,"&gt;0")</f>
        <v>5</v>
      </c>
      <c r="K61" s="29">
        <f>IF($E$4=3,LARGE(L61:R61,1)+LARGE(L61:R61,2)+LARGE(L61:R61,3),0)</f>
        <v>400</v>
      </c>
      <c r="L61" s="30">
        <f>IF(J61&gt;=3,0,IF(J61=2,(SUM(M61:R61)/2*0.95),IF(J61=1,(SUM(M61:R61)*0.95*2),)))</f>
        <v>0</v>
      </c>
      <c r="M61" s="34">
        <v>118</v>
      </c>
      <c r="N61" s="20">
        <v>120</v>
      </c>
      <c r="O61" s="20">
        <v>142</v>
      </c>
      <c r="P61" s="20">
        <v>138</v>
      </c>
      <c r="Q61" s="20">
        <v>118</v>
      </c>
      <c r="R61" s="20">
        <v>0</v>
      </c>
      <c r="S61" s="20" t="s">
        <v>350</v>
      </c>
      <c r="T61" s="52"/>
    </row>
    <row r="62" spans="1:20" x14ac:dyDescent="0.3">
      <c r="A62" s="23">
        <f>RANK(K62,$K$7:$K$228,0)</f>
        <v>56</v>
      </c>
      <c r="B62" s="24">
        <v>84371</v>
      </c>
      <c r="C62" s="25" t="s">
        <v>89</v>
      </c>
      <c r="D62" s="25" t="s">
        <v>165</v>
      </c>
      <c r="E62" s="32">
        <v>2013</v>
      </c>
      <c r="F62" s="31" t="s">
        <v>27</v>
      </c>
      <c r="G62" s="26" t="s">
        <v>197</v>
      </c>
      <c r="H62" s="26" t="str">
        <f>_xlfn.IFS(E62&lt;2008.5,"U19",E62&lt;2010.5,"U17",E62&lt;2012.5,"U15",E62&lt;2014.5,"U13",E62&lt;2020,"U11")</f>
        <v>U13</v>
      </c>
      <c r="I62" s="32" t="s">
        <v>3</v>
      </c>
      <c r="J62" s="28">
        <f>COUNTIF(M62:R62,"&gt;0")</f>
        <v>6</v>
      </c>
      <c r="K62" s="29">
        <f>IF($E$4=3,LARGE(L62:R62,1)+LARGE(L62:R62,2)+LARGE(L62:R62,3),0)</f>
        <v>398</v>
      </c>
      <c r="L62" s="30">
        <f>IF(J62&gt;=3,0,IF(J62=2,(SUM(M62:R62)/2*0.95),IF(J62=1,(SUM(M62:R62)*0.95*2),)))</f>
        <v>0</v>
      </c>
      <c r="M62" s="20">
        <v>128</v>
      </c>
      <c r="N62" s="20">
        <v>134</v>
      </c>
      <c r="O62" s="20">
        <v>124</v>
      </c>
      <c r="P62" s="20">
        <v>119</v>
      </c>
      <c r="Q62" s="20">
        <v>118</v>
      </c>
      <c r="R62" s="20">
        <v>136</v>
      </c>
      <c r="S62" s="17"/>
      <c r="T62" s="52"/>
    </row>
    <row r="63" spans="1:20" x14ac:dyDescent="0.3">
      <c r="A63" s="23">
        <f>RANK(K63,$K$7:$K$228,0)</f>
        <v>57</v>
      </c>
      <c r="B63" s="24">
        <v>87072</v>
      </c>
      <c r="C63" s="25" t="s">
        <v>71</v>
      </c>
      <c r="D63" s="25" t="s">
        <v>47</v>
      </c>
      <c r="E63" s="26">
        <v>2013</v>
      </c>
      <c r="F63" s="27" t="s">
        <v>27</v>
      </c>
      <c r="G63" s="26" t="s">
        <v>197</v>
      </c>
      <c r="H63" s="26" t="str">
        <f>_xlfn.IFS(E63&lt;2008.5,"U19",E63&lt;2010.5,"U17",E63&lt;2012.5,"U15",E63&lt;2014.5,"U13",E63&lt;2020,"U11")</f>
        <v>U13</v>
      </c>
      <c r="I63" s="26" t="s">
        <v>2</v>
      </c>
      <c r="J63" s="28">
        <f>COUNTIF(M63:R63,"&gt;0")</f>
        <v>5</v>
      </c>
      <c r="K63" s="29">
        <f>IF($E$4=3,LARGE(L63:R63,1)+LARGE(L63:R63,2)+LARGE(L63:R63,3),0)</f>
        <v>396</v>
      </c>
      <c r="L63" s="30">
        <f>IF(J63&gt;=3,0,IF(J63=2,(SUM(M63:R63)/2*0.95),IF(J63=1,(SUM(M63:R63)*0.95*2),)))</f>
        <v>0</v>
      </c>
      <c r="M63" s="20">
        <v>136</v>
      </c>
      <c r="N63" s="20">
        <v>130</v>
      </c>
      <c r="O63" s="20">
        <v>0</v>
      </c>
      <c r="P63" s="20">
        <v>130</v>
      </c>
      <c r="Q63" s="20">
        <v>126</v>
      </c>
      <c r="R63" s="20">
        <v>130</v>
      </c>
      <c r="S63" s="17"/>
      <c r="T63" s="52"/>
    </row>
    <row r="64" spans="1:20" x14ac:dyDescent="0.3">
      <c r="A64" s="23">
        <f>RANK(K64,$K$7:$K$228,0)</f>
        <v>58</v>
      </c>
      <c r="B64" s="24">
        <v>76640</v>
      </c>
      <c r="C64" s="25" t="s">
        <v>83</v>
      </c>
      <c r="D64" s="25" t="s">
        <v>160</v>
      </c>
      <c r="E64" s="35">
        <v>2009</v>
      </c>
      <c r="F64" s="36" t="s">
        <v>9</v>
      </c>
      <c r="G64" s="26" t="s">
        <v>197</v>
      </c>
      <c r="H64" s="26" t="str">
        <f>_xlfn.IFS(E64&lt;2008.5,"U19",E64&lt;2010.5,"U17",E64&lt;2012.5,"U15",E64&lt;2014.5,"U13",E64&lt;2020,"U11")</f>
        <v>U17</v>
      </c>
      <c r="I64" s="26" t="s">
        <v>2</v>
      </c>
      <c r="J64" s="28">
        <f>COUNTIF(M64:R64,"&gt;0")</f>
        <v>2</v>
      </c>
      <c r="K64" s="29">
        <f>IF($E$4=3,LARGE(L64:R64,1)+LARGE(L64:R64,2)+LARGE(L64:R64,3),0)</f>
        <v>392.35</v>
      </c>
      <c r="L64" s="30">
        <f>IF(J64&gt;=3,0,IF(J64=2,(SUM(M64:R64)/2*0.95),IF(J64=1,(SUM(M64:R64)*0.95*2),)))</f>
        <v>126.35</v>
      </c>
      <c r="M64" s="20">
        <v>0</v>
      </c>
      <c r="N64" s="20">
        <v>0</v>
      </c>
      <c r="O64" s="20">
        <v>0</v>
      </c>
      <c r="P64" s="20">
        <v>128</v>
      </c>
      <c r="Q64" s="20">
        <v>138</v>
      </c>
      <c r="R64" s="20">
        <v>0</v>
      </c>
      <c r="S64" s="20" t="s">
        <v>351</v>
      </c>
      <c r="T64" s="52"/>
    </row>
    <row r="65" spans="1:20" x14ac:dyDescent="0.3">
      <c r="A65" s="23">
        <f>RANK(K65,$K$7:$K$228,0)</f>
        <v>59</v>
      </c>
      <c r="B65" s="24">
        <v>79004</v>
      </c>
      <c r="C65" s="25" t="s">
        <v>98</v>
      </c>
      <c r="D65" s="25" t="s">
        <v>46</v>
      </c>
      <c r="E65" s="26">
        <v>2010</v>
      </c>
      <c r="F65" s="27" t="s">
        <v>27</v>
      </c>
      <c r="G65" s="26" t="s">
        <v>197</v>
      </c>
      <c r="H65" s="26" t="str">
        <f>_xlfn.IFS(E65&lt;2008.5,"U19",E65&lt;2010.5,"U17",E65&lt;2012.5,"U15",E65&lt;2014.5,"U13",E65&lt;2020,"U11")</f>
        <v>U17</v>
      </c>
      <c r="I65" s="26" t="s">
        <v>2</v>
      </c>
      <c r="J65" s="28">
        <f>COUNTIF(M65:R65,"&gt;0")</f>
        <v>2</v>
      </c>
      <c r="K65" s="29">
        <f>IF($E$4=3,LARGE(L65:R65,1)+LARGE(L65:R65,2)+LARGE(L65:R65,3),0)</f>
        <v>390.875</v>
      </c>
      <c r="L65" s="30">
        <f>IF(J65&gt;=3,0,IF(J65=2,(SUM(M65:R65)/2*0.95),IF(J65=1,(SUM(M65:R65)*0.95*2),)))</f>
        <v>125.875</v>
      </c>
      <c r="M65" s="20">
        <v>140</v>
      </c>
      <c r="N65" s="20">
        <v>0</v>
      </c>
      <c r="O65" s="20">
        <v>0</v>
      </c>
      <c r="P65" s="20">
        <v>0</v>
      </c>
      <c r="Q65" s="20">
        <v>0</v>
      </c>
      <c r="R65" s="20">
        <v>125</v>
      </c>
      <c r="S65" s="17"/>
      <c r="T65" s="52"/>
    </row>
    <row r="66" spans="1:20" x14ac:dyDescent="0.3">
      <c r="A66" s="23">
        <f>RANK(K66,$K$7:$K$228,0)</f>
        <v>60</v>
      </c>
      <c r="B66" s="24">
        <v>84394</v>
      </c>
      <c r="C66" s="25" t="s">
        <v>120</v>
      </c>
      <c r="D66" s="25" t="s">
        <v>157</v>
      </c>
      <c r="E66" s="26">
        <v>2011</v>
      </c>
      <c r="F66" s="27" t="s">
        <v>27</v>
      </c>
      <c r="G66" s="26" t="s">
        <v>197</v>
      </c>
      <c r="H66" s="26" t="str">
        <f>_xlfn.IFS(E66&lt;2008.5,"U19",E66&lt;2010.5,"U17",E66&lt;2012.5,"U15",E66&lt;2014.5,"U13",E66&lt;2020,"U11")</f>
        <v>U15</v>
      </c>
      <c r="I66" s="26" t="s">
        <v>2</v>
      </c>
      <c r="J66" s="28">
        <f>COUNTIF(M66:R66,"&gt;0")</f>
        <v>5</v>
      </c>
      <c r="K66" s="29">
        <f>IF($E$4=3,LARGE(L66:R66,1)+LARGE(L66:R66,2)+LARGE(L66:R66,3),0)</f>
        <v>390</v>
      </c>
      <c r="L66" s="30">
        <f>IF(J66&gt;=3,0,IF(J66=2,(SUM(M66:R66)/2*0.95),IF(J66=1,(SUM(M66:R66)*0.95*2),)))</f>
        <v>0</v>
      </c>
      <c r="M66" s="20">
        <v>120</v>
      </c>
      <c r="N66" s="20">
        <v>124</v>
      </c>
      <c r="O66" s="20">
        <v>130</v>
      </c>
      <c r="P66" s="20">
        <v>110</v>
      </c>
      <c r="Q66" s="20">
        <v>136</v>
      </c>
      <c r="R66" s="20">
        <v>0</v>
      </c>
      <c r="S66" s="17"/>
      <c r="T66" s="52"/>
    </row>
    <row r="67" spans="1:20" x14ac:dyDescent="0.3">
      <c r="A67" s="23">
        <f>RANK(K67,$K$7:$K$228,0)</f>
        <v>61</v>
      </c>
      <c r="B67" s="24">
        <v>88872</v>
      </c>
      <c r="C67" s="25" t="s">
        <v>115</v>
      </c>
      <c r="D67" s="25" t="s">
        <v>47</v>
      </c>
      <c r="E67" s="26">
        <v>2010</v>
      </c>
      <c r="F67" s="27" t="s">
        <v>27</v>
      </c>
      <c r="G67" s="26" t="s">
        <v>197</v>
      </c>
      <c r="H67" s="26" t="str">
        <f>_xlfn.IFS(E67&lt;2008.5,"U19",E67&lt;2010.5,"U17",E67&lt;2012.5,"U15",E67&lt;2014.5,"U13",E67&lt;2020,"U11")</f>
        <v>U17</v>
      </c>
      <c r="I67" s="26" t="s">
        <v>2</v>
      </c>
      <c r="J67" s="28">
        <f>COUNTIF(M67:R67,"&gt;0")</f>
        <v>5</v>
      </c>
      <c r="K67" s="29">
        <f>IF($E$4=3,LARGE(L67:R67,1)+LARGE(L67:R67,2)+LARGE(L67:R67,3),0)</f>
        <v>387</v>
      </c>
      <c r="L67" s="30">
        <f>IF(J67&gt;=3,0,IF(J67=2,(SUM(M67:R67)/2*0.95),IF(J67=1,(SUM(M67:R67)*0.95*2),)))</f>
        <v>0</v>
      </c>
      <c r="M67" s="20">
        <v>125</v>
      </c>
      <c r="N67" s="20">
        <v>0</v>
      </c>
      <c r="O67" s="20">
        <v>126</v>
      </c>
      <c r="P67" s="20">
        <v>105</v>
      </c>
      <c r="Q67" s="20">
        <v>127</v>
      </c>
      <c r="R67" s="20">
        <v>134</v>
      </c>
      <c r="S67" s="17"/>
      <c r="T67" s="52"/>
    </row>
    <row r="68" spans="1:20" x14ac:dyDescent="0.3">
      <c r="A68" s="23">
        <f>RANK(K68,$K$7:$K$228,0)</f>
        <v>62</v>
      </c>
      <c r="B68" s="24">
        <v>85001</v>
      </c>
      <c r="C68" s="25" t="s">
        <v>103</v>
      </c>
      <c r="D68" s="25" t="s">
        <v>171</v>
      </c>
      <c r="E68" s="32">
        <v>2010</v>
      </c>
      <c r="F68" s="33" t="s">
        <v>27</v>
      </c>
      <c r="G68" s="26" t="s">
        <v>197</v>
      </c>
      <c r="H68" s="26" t="str">
        <f>_xlfn.IFS(E68&lt;2008.5,"U19",E68&lt;2010.5,"U17",E68&lt;2012.5,"U15",E68&lt;2014.5,"U13",E68&lt;2020,"U11")</f>
        <v>U17</v>
      </c>
      <c r="I68" s="32" t="s">
        <v>3</v>
      </c>
      <c r="J68" s="28">
        <f>COUNTIF(M68:R68,"&gt;0")</f>
        <v>6</v>
      </c>
      <c r="K68" s="29">
        <f>IF($E$4=3,LARGE(L68:R68,1)+LARGE(L68:R68,2)+LARGE(L68:R68,3),0)</f>
        <v>385</v>
      </c>
      <c r="L68" s="30">
        <f>IF(J68&gt;=3,0,IF(J68=2,(SUM(M68:R68)/2*0.95),IF(J68=1,(SUM(M68:R68)*0.95*2),)))</f>
        <v>0</v>
      </c>
      <c r="M68" s="20">
        <v>139</v>
      </c>
      <c r="N68" s="20">
        <v>126</v>
      </c>
      <c r="O68" s="20">
        <v>118</v>
      </c>
      <c r="P68" s="20">
        <v>120</v>
      </c>
      <c r="Q68" s="20">
        <v>119</v>
      </c>
      <c r="R68" s="20">
        <v>114</v>
      </c>
      <c r="S68" s="17"/>
      <c r="T68" s="52"/>
    </row>
    <row r="69" spans="1:20" x14ac:dyDescent="0.3">
      <c r="A69" s="23">
        <f>RANK(K69,$K$7:$K$228,0)</f>
        <v>63</v>
      </c>
      <c r="B69" s="24">
        <v>91595</v>
      </c>
      <c r="C69" s="25" t="s">
        <v>272</v>
      </c>
      <c r="D69" s="25" t="s">
        <v>42</v>
      </c>
      <c r="E69" s="26">
        <v>2008</v>
      </c>
      <c r="F69" s="27" t="s">
        <v>1</v>
      </c>
      <c r="G69" s="26" t="s">
        <v>197</v>
      </c>
      <c r="H69" s="26" t="str">
        <f>_xlfn.IFS(E69&lt;2008.5,"U19",E69&lt;2010.5,"U17",E69&lt;2012.5,"U15",E69&lt;2014.5,"U13",E69&lt;2020,"U11")</f>
        <v>U19</v>
      </c>
      <c r="I69" s="26" t="s">
        <v>2</v>
      </c>
      <c r="J69" s="28">
        <f>COUNTIF(M69:R69,"&gt;0")</f>
        <v>3</v>
      </c>
      <c r="K69" s="29">
        <f>IF($E$4=3,LARGE(L69:R69,1)+LARGE(L69:R69,2)+LARGE(L69:R69,3),0)</f>
        <v>384</v>
      </c>
      <c r="L69" s="30">
        <f>IF(J69&gt;=3,0,IF(J69=2,(SUM(M69:R69)/2*0.95),IF(J69=1,(SUM(M69:R69)*0.95*2),)))</f>
        <v>0</v>
      </c>
      <c r="M69" s="20">
        <v>0</v>
      </c>
      <c r="N69" s="20">
        <v>0</v>
      </c>
      <c r="O69" s="20">
        <v>0</v>
      </c>
      <c r="P69" s="20">
        <v>116</v>
      </c>
      <c r="Q69" s="20">
        <v>124</v>
      </c>
      <c r="R69" s="20">
        <v>144</v>
      </c>
      <c r="S69" s="17" t="s">
        <v>14</v>
      </c>
      <c r="T69" s="52"/>
    </row>
    <row r="70" spans="1:20" x14ac:dyDescent="0.3">
      <c r="A70" s="23">
        <f>RANK(K70,$K$7:$K$228,0)</f>
        <v>64</v>
      </c>
      <c r="B70" s="24">
        <v>87340</v>
      </c>
      <c r="C70" s="25" t="s">
        <v>211</v>
      </c>
      <c r="D70" s="25" t="s">
        <v>153</v>
      </c>
      <c r="E70" s="26">
        <v>2010</v>
      </c>
      <c r="F70" s="27" t="s">
        <v>9</v>
      </c>
      <c r="G70" s="26" t="s">
        <v>197</v>
      </c>
      <c r="H70" s="26" t="str">
        <f>_xlfn.IFS(E70&lt;2008.5,"U19",E70&lt;2010.5,"U17",E70&lt;2012.5,"U15",E70&lt;2014.5,"U13",E70&lt;2020,"U11")</f>
        <v>U17</v>
      </c>
      <c r="I70" s="26" t="s">
        <v>2</v>
      </c>
      <c r="J70" s="28">
        <f>COUNTIF(M70:R70,"&gt;0")</f>
        <v>6</v>
      </c>
      <c r="K70" s="29">
        <f>IF($E$4=3,LARGE(L70:R70,1)+LARGE(L70:R70,2)+LARGE(L70:R70,3),0)</f>
        <v>382</v>
      </c>
      <c r="L70" s="30">
        <f>IF(J70&gt;=3,0,IF(J70=2,(SUM(M70:R70)/2*0.95),IF(J70=1,(SUM(M70:R70)*0.95*2),)))</f>
        <v>0</v>
      </c>
      <c r="M70" s="34">
        <v>114</v>
      </c>
      <c r="N70" s="34">
        <v>116</v>
      </c>
      <c r="O70" s="34">
        <v>124</v>
      </c>
      <c r="P70" s="34">
        <v>120</v>
      </c>
      <c r="Q70" s="34">
        <v>130</v>
      </c>
      <c r="R70" s="34">
        <v>128</v>
      </c>
      <c r="S70" s="17"/>
      <c r="T70" s="52"/>
    </row>
    <row r="71" spans="1:20" x14ac:dyDescent="0.3">
      <c r="A71" s="23">
        <f>RANK(K71,$K$7:$K$228,0)</f>
        <v>65</v>
      </c>
      <c r="B71" s="24">
        <v>84153</v>
      </c>
      <c r="C71" s="25" t="s">
        <v>80</v>
      </c>
      <c r="D71" s="25" t="s">
        <v>33</v>
      </c>
      <c r="E71" s="26">
        <v>2009</v>
      </c>
      <c r="F71" s="25" t="s">
        <v>4</v>
      </c>
      <c r="G71" s="26" t="s">
        <v>197</v>
      </c>
      <c r="H71" s="26" t="str">
        <f>_xlfn.IFS(E71&lt;2008.5,"U19",E71&lt;2010.5,"U17",E71&lt;2012.5,"U15",E71&lt;2014.5,"U13",E71&lt;2020,"U11")</f>
        <v>U17</v>
      </c>
      <c r="I71" s="26" t="s">
        <v>2</v>
      </c>
      <c r="J71" s="28">
        <f>COUNTIF(M71:R71,"&gt;0")</f>
        <v>3</v>
      </c>
      <c r="K71" s="29">
        <f>IF($E$4=3,LARGE(L71:R71,1)+LARGE(L71:R71,2)+LARGE(L71:R71,3),0)</f>
        <v>378</v>
      </c>
      <c r="L71" s="30">
        <f>IF(J71&gt;=3,0,IF(J71=2,(SUM(M71:R71)/2*0.95),IF(J71=1,(SUM(M71:R71)*0.95*2),)))</f>
        <v>0</v>
      </c>
      <c r="M71" s="20">
        <v>0</v>
      </c>
      <c r="N71" s="20">
        <v>0</v>
      </c>
      <c r="O71" s="20">
        <v>138</v>
      </c>
      <c r="P71" s="20">
        <v>118</v>
      </c>
      <c r="Q71" s="20">
        <v>122</v>
      </c>
      <c r="R71" s="20">
        <v>0</v>
      </c>
      <c r="S71" s="20" t="s">
        <v>351</v>
      </c>
      <c r="T71" s="52"/>
    </row>
    <row r="72" spans="1:20" x14ac:dyDescent="0.3">
      <c r="A72" s="23">
        <f>RANK(K72,$K$7:$K$228,0)</f>
        <v>66</v>
      </c>
      <c r="B72" s="24">
        <v>76381</v>
      </c>
      <c r="C72" s="25" t="s">
        <v>85</v>
      </c>
      <c r="D72" s="25" t="s">
        <v>162</v>
      </c>
      <c r="E72" s="32">
        <v>2010</v>
      </c>
      <c r="F72" s="33" t="s">
        <v>12</v>
      </c>
      <c r="G72" s="26" t="s">
        <v>197</v>
      </c>
      <c r="H72" s="26" t="str">
        <f>_xlfn.IFS(E72&lt;2008.5,"U19",E72&lt;2010.5,"U17",E72&lt;2012.5,"U15",E72&lt;2014.5,"U13",E72&lt;2020,"U11")</f>
        <v>U17</v>
      </c>
      <c r="I72" s="32" t="s">
        <v>3</v>
      </c>
      <c r="J72" s="28">
        <f>COUNTIF(M72:R72,"&gt;0")</f>
        <v>2</v>
      </c>
      <c r="K72" s="29">
        <f>IF($E$4=3,LARGE(L72:R72,1)+LARGE(L72:R72,2)+LARGE(L72:R72,3),0)</f>
        <v>377.6</v>
      </c>
      <c r="L72" s="30">
        <f>IF(J72&gt;=3,0,IF(J72=2,(SUM(M72:R72)/2*0.95),IF(J72=1,(SUM(M72:R72)*0.95*2),)))</f>
        <v>121.6</v>
      </c>
      <c r="M72" s="20">
        <v>0</v>
      </c>
      <c r="N72" s="20">
        <v>136</v>
      </c>
      <c r="O72" s="20">
        <v>120</v>
      </c>
      <c r="P72" s="20">
        <v>0</v>
      </c>
      <c r="Q72" s="20">
        <v>0</v>
      </c>
      <c r="R72" s="20">
        <v>0</v>
      </c>
      <c r="S72" s="17"/>
      <c r="T72" s="52"/>
    </row>
    <row r="73" spans="1:20" x14ac:dyDescent="0.3">
      <c r="A73" s="23">
        <f>RANK(K73,$K$7:$K$228,0)</f>
        <v>67</v>
      </c>
      <c r="B73" s="24">
        <v>85048</v>
      </c>
      <c r="C73" s="25" t="s">
        <v>106</v>
      </c>
      <c r="D73" s="25" t="s">
        <v>163</v>
      </c>
      <c r="E73" s="26">
        <v>2010</v>
      </c>
      <c r="F73" s="27" t="s">
        <v>10</v>
      </c>
      <c r="G73" s="26" t="s">
        <v>197</v>
      </c>
      <c r="H73" s="26" t="str">
        <f>_xlfn.IFS(E73&lt;2008.5,"U19",E73&lt;2010.5,"U17",E73&lt;2012.5,"U15",E73&lt;2014.5,"U13",E73&lt;2020,"U11")</f>
        <v>U17</v>
      </c>
      <c r="I73" s="26" t="s">
        <v>2</v>
      </c>
      <c r="J73" s="28">
        <f>COUNTIF(M73:R73,"&gt;0")</f>
        <v>4</v>
      </c>
      <c r="K73" s="29">
        <f>IF($E$4=3,LARGE(L73:R73,1)+LARGE(L73:R73,2)+LARGE(L73:R73,3),0)</f>
        <v>372</v>
      </c>
      <c r="L73" s="30">
        <f>IF(J73&gt;=3,0,IF(J73=2,(SUM(M73:R73)/2*0.95),IF(J73=1,(SUM(M73:R73)*0.95*2),)))</f>
        <v>0</v>
      </c>
      <c r="M73" s="20">
        <v>116</v>
      </c>
      <c r="N73" s="20">
        <v>127</v>
      </c>
      <c r="O73" s="20">
        <v>125</v>
      </c>
      <c r="P73" s="20">
        <v>0</v>
      </c>
      <c r="Q73" s="20">
        <v>120</v>
      </c>
      <c r="R73" s="20">
        <v>0</v>
      </c>
      <c r="S73" s="20" t="s">
        <v>350</v>
      </c>
      <c r="T73" s="52"/>
    </row>
    <row r="74" spans="1:20" x14ac:dyDescent="0.3">
      <c r="A74" s="23">
        <f>RANK(K74,$K$7:$K$228,0)</f>
        <v>68</v>
      </c>
      <c r="B74" s="24">
        <v>87035</v>
      </c>
      <c r="C74" s="25" t="s">
        <v>141</v>
      </c>
      <c r="D74" s="25" t="s">
        <v>168</v>
      </c>
      <c r="E74" s="26">
        <v>2011</v>
      </c>
      <c r="F74" s="27" t="s">
        <v>27</v>
      </c>
      <c r="G74" s="26" t="s">
        <v>197</v>
      </c>
      <c r="H74" s="26" t="str">
        <f>_xlfn.IFS(E74&lt;2008.5,"U19",E74&lt;2010.5,"U17",E74&lt;2012.5,"U15",E74&lt;2014.5,"U13",E74&lt;2020,"U11")</f>
        <v>U15</v>
      </c>
      <c r="I74" s="26" t="s">
        <v>2</v>
      </c>
      <c r="J74" s="28">
        <f>COUNTIF(M74:R74,"&gt;0")</f>
        <v>2</v>
      </c>
      <c r="K74" s="29">
        <f>IF($E$4=3,LARGE(L74:R74,1)+LARGE(L74:R74,2)+LARGE(L74:R74,3),0)</f>
        <v>371.7</v>
      </c>
      <c r="L74" s="30">
        <f>IF(J74&gt;=3,0,IF(J74=2,(SUM(M74:R74)/2*0.95),IF(J74=1,(SUM(M74:R74)*0.95*2),)))</f>
        <v>119.69999999999999</v>
      </c>
      <c r="M74" s="20">
        <v>132</v>
      </c>
      <c r="N74" s="20">
        <v>0</v>
      </c>
      <c r="O74" s="20">
        <v>120</v>
      </c>
      <c r="P74" s="20">
        <v>0</v>
      </c>
      <c r="Q74" s="20">
        <v>0</v>
      </c>
      <c r="R74" s="20">
        <v>0</v>
      </c>
      <c r="S74" s="17"/>
      <c r="T74" s="52"/>
    </row>
    <row r="75" spans="1:20" x14ac:dyDescent="0.3">
      <c r="A75" s="23">
        <f>RANK(K75,$K$7:$K$228,0)</f>
        <v>69</v>
      </c>
      <c r="B75" s="24">
        <v>69593</v>
      </c>
      <c r="C75" s="25" t="s">
        <v>201</v>
      </c>
      <c r="D75" s="25" t="s">
        <v>52</v>
      </c>
      <c r="E75" s="26">
        <v>2007</v>
      </c>
      <c r="F75" s="27" t="s">
        <v>20</v>
      </c>
      <c r="G75" s="26" t="s">
        <v>197</v>
      </c>
      <c r="H75" s="26" t="str">
        <f>_xlfn.IFS(E75&lt;2008.5,"U19",E75&lt;2010.5,"U17",E75&lt;2012.5,"U15",E75&lt;2014.5,"U13",E75&lt;2020,"U11")</f>
        <v>U19</v>
      </c>
      <c r="I75" s="26" t="s">
        <v>2</v>
      </c>
      <c r="J75" s="28">
        <f>COUNTIF(M75:R75,"&gt;0")</f>
        <v>1</v>
      </c>
      <c r="K75" s="29">
        <f>IF($E$4=3,LARGE(L75:R75,1)+LARGE(L75:R75,2)+LARGE(L75:R75,3),0)</f>
        <v>371.2</v>
      </c>
      <c r="L75" s="30">
        <f>IF(J75&gt;=3,0,IF(J75=2,(SUM(M75:R75)/2*0.95),IF(J75=1,(SUM(M75:R75)*0.95*2),)))</f>
        <v>243.2</v>
      </c>
      <c r="M75" s="20">
        <v>0</v>
      </c>
      <c r="N75" s="20">
        <v>128</v>
      </c>
      <c r="O75" s="20">
        <v>0</v>
      </c>
      <c r="P75" s="20">
        <v>0</v>
      </c>
      <c r="Q75" s="20">
        <v>0</v>
      </c>
      <c r="R75" s="20">
        <v>0</v>
      </c>
      <c r="S75" s="17"/>
      <c r="T75" s="52"/>
    </row>
    <row r="76" spans="1:20" x14ac:dyDescent="0.3">
      <c r="A76" s="23">
        <f>RANK(K76,$K$7:$K$228,0)</f>
        <v>70</v>
      </c>
      <c r="B76" s="24">
        <v>87058</v>
      </c>
      <c r="C76" s="25" t="s">
        <v>138</v>
      </c>
      <c r="D76" s="25" t="s">
        <v>47</v>
      </c>
      <c r="E76" s="35">
        <v>2010</v>
      </c>
      <c r="F76" s="36" t="s">
        <v>27</v>
      </c>
      <c r="G76" s="26" t="s">
        <v>197</v>
      </c>
      <c r="H76" s="26" t="str">
        <f>_xlfn.IFS(E76&lt;2008.5,"U19",E76&lt;2010.5,"U17",E76&lt;2012.5,"U15",E76&lt;2014.5,"U13",E76&lt;2020,"U11")</f>
        <v>U17</v>
      </c>
      <c r="I76" s="26" t="s">
        <v>2</v>
      </c>
      <c r="J76" s="28">
        <f>COUNTIF(M76:R76,"&gt;0")</f>
        <v>4</v>
      </c>
      <c r="K76" s="29">
        <f>IF($E$4=3,LARGE(L76:R76,1)+LARGE(L76:R76,2)+LARGE(L76:R76,3),0)</f>
        <v>371</v>
      </c>
      <c r="L76" s="30">
        <f>IF(J76&gt;=3,0,IF(J76=2,(SUM(M76:R76)/2*0.95),IF(J76=1,(SUM(M76:R76)*0.95*2),)))</f>
        <v>0</v>
      </c>
      <c r="M76" s="20">
        <v>108</v>
      </c>
      <c r="N76" s="20">
        <v>0</v>
      </c>
      <c r="O76" s="20">
        <v>122</v>
      </c>
      <c r="P76" s="20">
        <v>0</v>
      </c>
      <c r="Q76" s="20">
        <v>125</v>
      </c>
      <c r="R76" s="20">
        <v>124</v>
      </c>
      <c r="S76" s="17"/>
      <c r="T76" s="52"/>
    </row>
    <row r="77" spans="1:20" x14ac:dyDescent="0.3">
      <c r="A77" s="23">
        <f>RANK(K77,$K$7:$K$228,0)</f>
        <v>71</v>
      </c>
      <c r="B77" s="24">
        <v>84462</v>
      </c>
      <c r="C77" s="25" t="s">
        <v>101</v>
      </c>
      <c r="D77" s="25" t="s">
        <v>168</v>
      </c>
      <c r="E77" s="26">
        <v>2012</v>
      </c>
      <c r="F77" s="27" t="s">
        <v>27</v>
      </c>
      <c r="G77" s="26" t="s">
        <v>197</v>
      </c>
      <c r="H77" s="26" t="str">
        <f>_xlfn.IFS(E77&lt;2008.5,"U19",E77&lt;2010.5,"U17",E77&lt;2012.5,"U15",E77&lt;2014.5,"U13",E77&lt;2020,"U11")</f>
        <v>U15</v>
      </c>
      <c r="I77" s="26" t="s">
        <v>2</v>
      </c>
      <c r="J77" s="28">
        <f>COUNTIF(M77:R77,"&gt;0")</f>
        <v>3</v>
      </c>
      <c r="K77" s="29">
        <f>IF($E$4=3,LARGE(L77:R77,1)+LARGE(L77:R77,2)+LARGE(L77:R77,3),0)</f>
        <v>359</v>
      </c>
      <c r="L77" s="30">
        <f>IF(J77&gt;=3,0,IF(J77=2,(SUM(M77:R77)/2*0.95),IF(J77=1,(SUM(M77:R77)*0.95*2),)))</f>
        <v>0</v>
      </c>
      <c r="M77" s="20">
        <v>120</v>
      </c>
      <c r="N77" s="20">
        <v>107</v>
      </c>
      <c r="O77" s="20">
        <v>132</v>
      </c>
      <c r="P77" s="20">
        <v>0</v>
      </c>
      <c r="Q77" s="20">
        <v>0</v>
      </c>
      <c r="R77" s="20">
        <v>0</v>
      </c>
      <c r="S77" s="17"/>
      <c r="T77" s="52"/>
    </row>
    <row r="78" spans="1:20" x14ac:dyDescent="0.3">
      <c r="A78" s="23">
        <f>RANK(K78,$K$7:$K$228,0)</f>
        <v>72</v>
      </c>
      <c r="B78" s="24">
        <v>89797</v>
      </c>
      <c r="C78" s="25" t="s">
        <v>203</v>
      </c>
      <c r="D78" s="25" t="s">
        <v>45</v>
      </c>
      <c r="E78" s="26">
        <v>2009</v>
      </c>
      <c r="F78" s="27" t="s">
        <v>8</v>
      </c>
      <c r="G78" s="26" t="s">
        <v>197</v>
      </c>
      <c r="H78" s="26" t="str">
        <f>_xlfn.IFS(E78&lt;2008.5,"U19",E78&lt;2010.5,"U17",E78&lt;2012.5,"U15",E78&lt;2014.5,"U13",E78&lt;2020,"U11")</f>
        <v>U17</v>
      </c>
      <c r="I78" s="26" t="s">
        <v>2</v>
      </c>
      <c r="J78" s="28">
        <f>COUNTIF(M78:R78,"&gt;0")</f>
        <v>6</v>
      </c>
      <c r="K78" s="29">
        <f>IF($E$4=3,LARGE(L78:R78,1)+LARGE(L78:R78,2)+LARGE(L78:R78,3),0)</f>
        <v>355</v>
      </c>
      <c r="L78" s="30">
        <f>IF(J78&gt;=3,0,IF(J78=2,(SUM(M78:R78)/2*0.95),IF(J78=1,(SUM(M78:R78)*0.95*2),)))</f>
        <v>0</v>
      </c>
      <c r="M78" s="34">
        <v>100</v>
      </c>
      <c r="N78" s="20">
        <v>118</v>
      </c>
      <c r="O78" s="20">
        <v>116</v>
      </c>
      <c r="P78" s="20">
        <v>118</v>
      </c>
      <c r="Q78" s="20">
        <v>114</v>
      </c>
      <c r="R78" s="20">
        <v>119</v>
      </c>
      <c r="S78" s="17" t="s">
        <v>17</v>
      </c>
      <c r="T78" s="52"/>
    </row>
    <row r="79" spans="1:20" x14ac:dyDescent="0.3">
      <c r="A79" s="23">
        <f>RANK(K79,$K$7:$K$228,0)</f>
        <v>73</v>
      </c>
      <c r="B79" s="24">
        <v>87788</v>
      </c>
      <c r="C79" s="25" t="s">
        <v>95</v>
      </c>
      <c r="D79" s="25" t="s">
        <v>39</v>
      </c>
      <c r="E79" s="26">
        <v>2007</v>
      </c>
      <c r="F79" s="25" t="s">
        <v>25</v>
      </c>
      <c r="G79" s="26" t="s">
        <v>197</v>
      </c>
      <c r="H79" s="26" t="str">
        <f>_xlfn.IFS(E79&lt;2008.5,"U19",E79&lt;2010.5,"U17",E79&lt;2012.5,"U15",E79&lt;2014.5,"U13",E79&lt;2020,"U11")</f>
        <v>U19</v>
      </c>
      <c r="I79" s="26" t="s">
        <v>2</v>
      </c>
      <c r="J79" s="28">
        <f>COUNTIF(M79:R79,"&gt;0")</f>
        <v>1</v>
      </c>
      <c r="K79" s="29">
        <f>IF($E$4=3,LARGE(L79:R79,1)+LARGE(L79:R79,2)+LARGE(L79:R79,3),0)</f>
        <v>353.79999999999995</v>
      </c>
      <c r="L79" s="30">
        <f>IF(J79&gt;=3,0,IF(J79=2,(SUM(M79:R79)/2*0.95),IF(J79=1,(SUM(M79:R79)*0.95*2),)))</f>
        <v>231.79999999999998</v>
      </c>
      <c r="M79" s="20">
        <v>0</v>
      </c>
      <c r="N79" s="20">
        <v>122</v>
      </c>
      <c r="O79" s="20">
        <v>0</v>
      </c>
      <c r="P79" s="20">
        <v>0</v>
      </c>
      <c r="Q79" s="20">
        <v>0</v>
      </c>
      <c r="R79" s="20">
        <v>0</v>
      </c>
      <c r="S79" s="17"/>
      <c r="T79" s="52"/>
    </row>
    <row r="80" spans="1:20" x14ac:dyDescent="0.3">
      <c r="A80" s="23">
        <f>RANK(K80,$K$7:$K$228,0)</f>
        <v>74</v>
      </c>
      <c r="B80" s="24">
        <v>85402</v>
      </c>
      <c r="C80" s="25" t="s">
        <v>116</v>
      </c>
      <c r="D80" s="25" t="s">
        <v>48</v>
      </c>
      <c r="E80" s="32">
        <v>2015</v>
      </c>
      <c r="F80" s="33" t="s">
        <v>254</v>
      </c>
      <c r="G80" s="26" t="s">
        <v>197</v>
      </c>
      <c r="H80" s="26" t="str">
        <f>_xlfn.IFS(E80&lt;2008.5,"U19",E80&lt;2010.5,"U17",E80&lt;2012.5,"U15",E80&lt;2014.5,"U13",E80&lt;2020,"U11")</f>
        <v>U11</v>
      </c>
      <c r="I80" s="32" t="s">
        <v>3</v>
      </c>
      <c r="J80" s="28">
        <f>COUNTIF(M80:R80,"&gt;0")</f>
        <v>5</v>
      </c>
      <c r="K80" s="29">
        <f>IF($E$4=3,LARGE(L80:R80,1)+LARGE(L80:R80,2)+LARGE(L80:R80,3),0)</f>
        <v>352</v>
      </c>
      <c r="L80" s="30">
        <f>IF(J80&gt;=3,0,IF(J80=2,(SUM(M80:R80)/2*0.95),IF(J80=1,(SUM(M80:R80)*0.95*2),)))</f>
        <v>0</v>
      </c>
      <c r="M80" s="20">
        <v>118</v>
      </c>
      <c r="N80" s="20">
        <v>114</v>
      </c>
      <c r="O80" s="20">
        <v>0</v>
      </c>
      <c r="P80" s="20">
        <v>98</v>
      </c>
      <c r="Q80" s="20">
        <v>104</v>
      </c>
      <c r="R80" s="20">
        <v>120</v>
      </c>
      <c r="S80" s="17" t="s">
        <v>16</v>
      </c>
      <c r="T80" s="52"/>
    </row>
    <row r="81" spans="1:20" x14ac:dyDescent="0.3">
      <c r="A81" s="23">
        <f>RANK(K81,$K$7:$K$228,0)</f>
        <v>74</v>
      </c>
      <c r="B81" s="24">
        <v>84921</v>
      </c>
      <c r="C81" s="25" t="s">
        <v>119</v>
      </c>
      <c r="D81" s="25" t="s">
        <v>154</v>
      </c>
      <c r="E81" s="26">
        <v>2013</v>
      </c>
      <c r="F81" s="27" t="s">
        <v>28</v>
      </c>
      <c r="G81" s="26" t="s">
        <v>197</v>
      </c>
      <c r="H81" s="26" t="str">
        <f>_xlfn.IFS(E81&lt;2008.5,"U19",E81&lt;2010.5,"U17",E81&lt;2012.5,"U15",E81&lt;2014.5,"U13",E81&lt;2020,"U11")</f>
        <v>U13</v>
      </c>
      <c r="I81" s="26" t="s">
        <v>2</v>
      </c>
      <c r="J81" s="28">
        <f>COUNTIF(M81:R81,"&gt;0")</f>
        <v>4</v>
      </c>
      <c r="K81" s="29">
        <f>IF($E$4=3,LARGE(L81:R81,1)+LARGE(L81:R81,2)+LARGE(L81:R81,3),0)</f>
        <v>352</v>
      </c>
      <c r="L81" s="30">
        <f>IF(J81&gt;=3,0,IF(J81=2,(SUM(M81:R81)/2*0.95),IF(J81=1,(SUM(M81:R81)*0.95*2),)))</f>
        <v>0</v>
      </c>
      <c r="M81" s="20">
        <v>98</v>
      </c>
      <c r="N81" s="20">
        <v>0</v>
      </c>
      <c r="O81" s="20">
        <v>0</v>
      </c>
      <c r="P81" s="20">
        <v>100</v>
      </c>
      <c r="Q81" s="20">
        <v>120</v>
      </c>
      <c r="R81" s="20">
        <v>132</v>
      </c>
      <c r="S81" s="17"/>
      <c r="T81" s="52"/>
    </row>
    <row r="82" spans="1:20" x14ac:dyDescent="0.3">
      <c r="A82" s="23">
        <f>RANK(K82,$K$7:$K$228,0)</f>
        <v>76</v>
      </c>
      <c r="B82" s="24">
        <v>84553</v>
      </c>
      <c r="C82" s="25" t="s">
        <v>72</v>
      </c>
      <c r="D82" s="25" t="s">
        <v>33</v>
      </c>
      <c r="E82" s="26">
        <v>2010</v>
      </c>
      <c r="F82" s="27" t="s">
        <v>27</v>
      </c>
      <c r="G82" s="26" t="s">
        <v>197</v>
      </c>
      <c r="H82" s="26" t="str">
        <f>_xlfn.IFS(E82&lt;2008.5,"U19",E82&lt;2010.5,"U17",E82&lt;2012.5,"U15",E82&lt;2014.5,"U13",E82&lt;2020,"U11")</f>
        <v>U17</v>
      </c>
      <c r="I82" s="26" t="s">
        <v>2</v>
      </c>
      <c r="J82" s="28">
        <f>COUNTIF(M82:R82,"&gt;0")</f>
        <v>4</v>
      </c>
      <c r="K82" s="29">
        <f>IF($E$4=3,LARGE(L82:R82,1)+LARGE(L82:R82,2)+LARGE(L82:R82,3),0)</f>
        <v>350</v>
      </c>
      <c r="L82" s="30">
        <f>IF(J82&gt;=3,0,IF(J82=2,(SUM(M82:R82)/2*0.95),IF(J82=1,(SUM(M82:R82)*0.95*2),)))</f>
        <v>0</v>
      </c>
      <c r="M82" s="20">
        <v>124</v>
      </c>
      <c r="N82" s="20">
        <v>0</v>
      </c>
      <c r="O82" s="20">
        <v>108</v>
      </c>
      <c r="P82" s="20">
        <v>0</v>
      </c>
      <c r="Q82" s="20">
        <v>107</v>
      </c>
      <c r="R82" s="20">
        <v>118</v>
      </c>
      <c r="S82" s="17" t="s">
        <v>17</v>
      </c>
      <c r="T82" s="52"/>
    </row>
    <row r="83" spans="1:20" x14ac:dyDescent="0.3">
      <c r="A83" s="23">
        <f>RANK(K83,$K$7:$K$228,0)</f>
        <v>77</v>
      </c>
      <c r="B83" s="24">
        <v>82382</v>
      </c>
      <c r="C83" s="25" t="s">
        <v>102</v>
      </c>
      <c r="D83" s="25" t="s">
        <v>47</v>
      </c>
      <c r="E83" s="26">
        <v>2012</v>
      </c>
      <c r="F83" s="25" t="s">
        <v>10</v>
      </c>
      <c r="G83" s="26" t="s">
        <v>197</v>
      </c>
      <c r="H83" s="26" t="str">
        <f>_xlfn.IFS(E83&lt;2008.5,"U19",E83&lt;2010.5,"U17",E83&lt;2012.5,"U15",E83&lt;2014.5,"U13",E83&lt;2020,"U11")</f>
        <v>U15</v>
      </c>
      <c r="I83" s="26" t="s">
        <v>2</v>
      </c>
      <c r="J83" s="28">
        <f>COUNTIF(M83:R83,"&gt;0")</f>
        <v>6</v>
      </c>
      <c r="K83" s="29">
        <f>IF($E$4=3,LARGE(L83:R83,1)+LARGE(L83:R83,2)+LARGE(L83:R83,3),0)</f>
        <v>349</v>
      </c>
      <c r="L83" s="30">
        <f>IF(J83&gt;=3,0,IF(J83=2,(SUM(M83:R83)/2*0.95),IF(J83=1,(SUM(M83:R83)*0.95*2),)))</f>
        <v>0</v>
      </c>
      <c r="M83" s="20">
        <v>119</v>
      </c>
      <c r="N83" s="20">
        <v>110</v>
      </c>
      <c r="O83" s="20">
        <v>107</v>
      </c>
      <c r="P83" s="20">
        <v>99</v>
      </c>
      <c r="Q83" s="20">
        <v>96</v>
      </c>
      <c r="R83" s="20">
        <v>120</v>
      </c>
      <c r="S83" s="17" t="s">
        <v>17</v>
      </c>
      <c r="T83" s="52"/>
    </row>
    <row r="84" spans="1:20" x14ac:dyDescent="0.3">
      <c r="A84" s="23">
        <f>RANK(K84,$K$7:$K$228,0)</f>
        <v>78</v>
      </c>
      <c r="B84" s="24">
        <v>85401</v>
      </c>
      <c r="C84" s="25" t="s">
        <v>90</v>
      </c>
      <c r="D84" s="25" t="s">
        <v>157</v>
      </c>
      <c r="E84" s="26">
        <v>2012</v>
      </c>
      <c r="F84" s="27" t="s">
        <v>254</v>
      </c>
      <c r="G84" s="26" t="s">
        <v>197</v>
      </c>
      <c r="H84" s="26" t="str">
        <f>_xlfn.IFS(E84&lt;2008.5,"U19",E84&lt;2010.5,"U17",E84&lt;2012.5,"U15",E84&lt;2014.5,"U13",E84&lt;2020,"U11")</f>
        <v>U15</v>
      </c>
      <c r="I84" s="26" t="s">
        <v>2</v>
      </c>
      <c r="J84" s="28">
        <f>COUNTIF(M84:R84,"&gt;0")</f>
        <v>1</v>
      </c>
      <c r="K84" s="29">
        <f>IF($E$4=3,LARGE(L84:R84,1)+LARGE(L84:R84,2)+LARGE(L84:R84,3),0)</f>
        <v>348</v>
      </c>
      <c r="L84" s="30">
        <f>IF(J84&gt;=3,0,IF(J84=2,(SUM(M84:R84)/2*0.95),IF(J84=1,(SUM(M84:R84)*0.95*2),)))</f>
        <v>228</v>
      </c>
      <c r="M84" s="20">
        <v>0</v>
      </c>
      <c r="N84" s="20">
        <v>120</v>
      </c>
      <c r="O84" s="20">
        <v>0</v>
      </c>
      <c r="P84" s="20">
        <v>0</v>
      </c>
      <c r="Q84" s="20">
        <v>0</v>
      </c>
      <c r="R84" s="20">
        <v>0</v>
      </c>
      <c r="S84" s="17"/>
      <c r="T84" s="52"/>
    </row>
    <row r="85" spans="1:20" x14ac:dyDescent="0.3">
      <c r="A85" s="23">
        <f>RANK(K85,$K$7:$K$228,0)</f>
        <v>79</v>
      </c>
      <c r="B85" s="24">
        <v>82021</v>
      </c>
      <c r="C85" s="25" t="s">
        <v>92</v>
      </c>
      <c r="D85" s="25" t="s">
        <v>167</v>
      </c>
      <c r="E85" s="26">
        <v>2011</v>
      </c>
      <c r="F85" s="27" t="s">
        <v>12</v>
      </c>
      <c r="G85" s="26" t="s">
        <v>197</v>
      </c>
      <c r="H85" s="26" t="str">
        <f>_xlfn.IFS(E85&lt;2008.5,"U19",E85&lt;2010.5,"U17",E85&lt;2012.5,"U15",E85&lt;2014.5,"U13",E85&lt;2020,"U11")</f>
        <v>U15</v>
      </c>
      <c r="I85" s="26" t="s">
        <v>2</v>
      </c>
      <c r="J85" s="28">
        <f>COUNTIF(M85:R85,"&gt;0")</f>
        <v>1</v>
      </c>
      <c r="K85" s="29">
        <f>IF($E$4=3,LARGE(L85:R85,1)+LARGE(L85:R85,2)+LARGE(L85:R85,3),0)</f>
        <v>345.1</v>
      </c>
      <c r="L85" s="30">
        <f>IF(J85&gt;=3,0,IF(J85=2,(SUM(M85:R85)/2*0.95),IF(J85=1,(SUM(M85:R85)*0.95*2),)))</f>
        <v>226.1</v>
      </c>
      <c r="M85" s="20">
        <v>0</v>
      </c>
      <c r="N85" s="20">
        <v>119</v>
      </c>
      <c r="O85" s="20">
        <v>0</v>
      </c>
      <c r="P85" s="20">
        <v>0</v>
      </c>
      <c r="Q85" s="20">
        <v>0</v>
      </c>
      <c r="R85" s="20">
        <v>0</v>
      </c>
      <c r="S85" s="17"/>
      <c r="T85" s="52"/>
    </row>
    <row r="86" spans="1:20" x14ac:dyDescent="0.3">
      <c r="A86" s="23">
        <f>RANK(K86,$K$7:$K$228,0)</f>
        <v>80</v>
      </c>
      <c r="B86" s="24">
        <v>87338</v>
      </c>
      <c r="C86" s="25" t="s">
        <v>127</v>
      </c>
      <c r="D86" s="25" t="s">
        <v>178</v>
      </c>
      <c r="E86" s="40">
        <v>2011</v>
      </c>
      <c r="F86" s="41" t="s">
        <v>9</v>
      </c>
      <c r="G86" s="26" t="s">
        <v>197</v>
      </c>
      <c r="H86" s="26" t="str">
        <f>_xlfn.IFS(E86&lt;2008.5,"U19",E86&lt;2010.5,"U17",E86&lt;2012.5,"U15",E86&lt;2014.5,"U13",E86&lt;2020,"U11")</f>
        <v>U15</v>
      </c>
      <c r="I86" s="32" t="s">
        <v>3</v>
      </c>
      <c r="J86" s="28">
        <f>COUNTIF(M86:R86,"&gt;0")</f>
        <v>5</v>
      </c>
      <c r="K86" s="29">
        <f>IF($E$4=3,LARGE(L86:R86,1)+LARGE(L86:R86,2)+LARGE(L86:R86,3),0)</f>
        <v>338</v>
      </c>
      <c r="L86" s="30">
        <f>IF(J86&gt;=3,0,IF(J86=2,(SUM(M86:R86)/2*0.95),IF(J86=1,(SUM(M86:R86)*0.95*2),)))</f>
        <v>0</v>
      </c>
      <c r="M86" s="20">
        <v>112</v>
      </c>
      <c r="N86" s="20">
        <v>112</v>
      </c>
      <c r="O86" s="20">
        <v>104</v>
      </c>
      <c r="P86" s="20">
        <v>114</v>
      </c>
      <c r="Q86" s="20">
        <v>106</v>
      </c>
      <c r="R86" s="20">
        <v>0</v>
      </c>
      <c r="S86" s="17"/>
      <c r="T86" s="52"/>
    </row>
    <row r="87" spans="1:20" x14ac:dyDescent="0.3">
      <c r="A87" s="23">
        <f>RANK(K87,$K$7:$K$228,0)</f>
        <v>81</v>
      </c>
      <c r="B87" s="24">
        <v>85078</v>
      </c>
      <c r="C87" s="25" t="s">
        <v>79</v>
      </c>
      <c r="D87" s="25" t="s">
        <v>175</v>
      </c>
      <c r="E87" s="26">
        <v>2013</v>
      </c>
      <c r="F87" s="27" t="s">
        <v>4</v>
      </c>
      <c r="G87" s="26" t="s">
        <v>197</v>
      </c>
      <c r="H87" s="26" t="str">
        <f>_xlfn.IFS(E87&lt;2008.5,"U19",E87&lt;2010.5,"U17",E87&lt;2012.5,"U15",E87&lt;2014.5,"U13",E87&lt;2020,"U11")</f>
        <v>U13</v>
      </c>
      <c r="I87" s="26" t="s">
        <v>2</v>
      </c>
      <c r="J87" s="28">
        <f>COUNTIF(M87:R87,"&gt;0")</f>
        <v>3</v>
      </c>
      <c r="K87" s="29">
        <f>IF($E$4=3,LARGE(L87:R87,1)+LARGE(L87:R87,2)+LARGE(L87:R87,3),0)</f>
        <v>337</v>
      </c>
      <c r="L87" s="30">
        <f>IF(J87&gt;=3,0,IF(J87=2,(SUM(M87:R87)/2*0.95),IF(J87=1,(SUM(M87:R87)*0.95*2),)))</f>
        <v>0</v>
      </c>
      <c r="M87" s="20">
        <v>0</v>
      </c>
      <c r="N87" s="20">
        <v>0</v>
      </c>
      <c r="O87" s="20">
        <v>118</v>
      </c>
      <c r="P87" s="20">
        <v>107</v>
      </c>
      <c r="Q87" s="20">
        <v>0</v>
      </c>
      <c r="R87" s="20">
        <v>112</v>
      </c>
      <c r="S87" s="17"/>
      <c r="T87" s="52"/>
    </row>
    <row r="88" spans="1:20" x14ac:dyDescent="0.3">
      <c r="A88" s="23">
        <f>RANK(K88,$K$7:$K$228,0)</f>
        <v>82</v>
      </c>
      <c r="B88" s="37">
        <v>90256</v>
      </c>
      <c r="C88" s="38" t="s">
        <v>235</v>
      </c>
      <c r="D88" s="38" t="s">
        <v>45</v>
      </c>
      <c r="E88" s="39">
        <v>2010</v>
      </c>
      <c r="F88" s="38" t="s">
        <v>8</v>
      </c>
      <c r="G88" s="39" t="s">
        <v>197</v>
      </c>
      <c r="H88" s="26" t="str">
        <f>_xlfn.IFS(E88&lt;2008.5,"U19",E88&lt;2010.5,"U17",E88&lt;2012.5,"U15",E88&lt;2014.5,"U13",E88&lt;2020,"U11")</f>
        <v>U17</v>
      </c>
      <c r="I88" s="39" t="s">
        <v>2</v>
      </c>
      <c r="J88" s="28">
        <f>COUNTIF(M88:R88,"&gt;0")</f>
        <v>5</v>
      </c>
      <c r="K88" s="29">
        <f>IF($E$4=3,LARGE(L88:R88,1)+LARGE(L88:R88,2)+LARGE(L88:R88,3),0)</f>
        <v>336</v>
      </c>
      <c r="L88" s="30">
        <f>IF(J88&gt;=3,0,IF(J88=2,(SUM(M88:R88)/2*0.95),IF(J88=1,(SUM(M88:R88)*0.95*2),)))</f>
        <v>0</v>
      </c>
      <c r="M88" s="34">
        <v>0</v>
      </c>
      <c r="N88" s="20">
        <v>84</v>
      </c>
      <c r="O88" s="20">
        <v>104</v>
      </c>
      <c r="P88" s="20">
        <v>108</v>
      </c>
      <c r="Q88" s="20">
        <v>100</v>
      </c>
      <c r="R88" s="20">
        <v>124</v>
      </c>
      <c r="S88" s="17" t="s">
        <v>16</v>
      </c>
      <c r="T88" s="52"/>
    </row>
    <row r="89" spans="1:20" x14ac:dyDescent="0.3">
      <c r="A89" s="23">
        <f>RANK(K89,$K$7:$K$228,0)</f>
        <v>83</v>
      </c>
      <c r="B89" s="24">
        <v>90075</v>
      </c>
      <c r="C89" s="25" t="s">
        <v>303</v>
      </c>
      <c r="D89" s="25" t="s">
        <v>43</v>
      </c>
      <c r="E89" s="26">
        <v>2012</v>
      </c>
      <c r="F89" s="27" t="s">
        <v>301</v>
      </c>
      <c r="G89" s="26" t="s">
        <v>197</v>
      </c>
      <c r="H89" s="26" t="str">
        <f>_xlfn.IFS(E89&lt;2008.5,"U19",E89&lt;2010.5,"U17",E89&lt;2012.5,"U15",E89&lt;2014.5,"U13",E89&lt;2020,"U11")</f>
        <v>U15</v>
      </c>
      <c r="I89" s="26" t="s">
        <v>2</v>
      </c>
      <c r="J89" s="28">
        <f>COUNTIF(M89:R89,"&gt;0")</f>
        <v>2</v>
      </c>
      <c r="K89" s="29">
        <f>IF($E$4=3,LARGE(L89:R89,1)+LARGE(L89:R89,2)+LARGE(L89:R89,3),0)</f>
        <v>333.35</v>
      </c>
      <c r="L89" s="30">
        <f>IF(J89&gt;=3,0,IF(J89=2,(SUM(M89:R89)/2*0.95),IF(J89=1,(SUM(M89:R89)*0.95*2),)))</f>
        <v>107.35</v>
      </c>
      <c r="M89" s="20">
        <v>0</v>
      </c>
      <c r="N89" s="20">
        <v>0</v>
      </c>
      <c r="O89" s="20">
        <v>0</v>
      </c>
      <c r="P89" s="20">
        <v>0</v>
      </c>
      <c r="Q89" s="17">
        <v>108</v>
      </c>
      <c r="R89" s="17">
        <v>118</v>
      </c>
      <c r="S89" s="17"/>
      <c r="T89" s="52"/>
    </row>
    <row r="90" spans="1:20" x14ac:dyDescent="0.3">
      <c r="A90" s="23">
        <f>RANK(K90,$K$7:$K$228,0)</f>
        <v>84</v>
      </c>
      <c r="B90" s="24">
        <v>81283</v>
      </c>
      <c r="C90" s="25" t="s">
        <v>146</v>
      </c>
      <c r="D90" s="25" t="s">
        <v>185</v>
      </c>
      <c r="E90" s="35">
        <v>2015</v>
      </c>
      <c r="F90" s="36" t="s">
        <v>4</v>
      </c>
      <c r="G90" s="26" t="s">
        <v>197</v>
      </c>
      <c r="H90" s="26" t="str">
        <f>_xlfn.IFS(E90&lt;2008.5,"U19",E90&lt;2010.5,"U17",E90&lt;2012.5,"U15",E90&lt;2014.5,"U13",E90&lt;2020,"U11")</f>
        <v>U11</v>
      </c>
      <c r="I90" s="26" t="s">
        <v>2</v>
      </c>
      <c r="J90" s="28">
        <f>COUNTIF(M90:R90,"&gt;0")</f>
        <v>4</v>
      </c>
      <c r="K90" s="29">
        <f>IF($E$4=3,LARGE(L90:R90,1)+LARGE(L90:R90,2)+LARGE(L90:R90,3),0)</f>
        <v>330</v>
      </c>
      <c r="L90" s="30">
        <f>IF(J90&gt;=3,0,IF(J90=2,(SUM(M90:R90)/2*0.95),IF(J90=1,(SUM(M90:R90)*0.95*2),)))</f>
        <v>0</v>
      </c>
      <c r="M90" s="20">
        <v>106</v>
      </c>
      <c r="N90" s="20">
        <v>0</v>
      </c>
      <c r="O90" s="20">
        <v>112</v>
      </c>
      <c r="P90" s="20">
        <v>106</v>
      </c>
      <c r="Q90" s="20">
        <v>112</v>
      </c>
      <c r="R90" s="20">
        <v>0</v>
      </c>
      <c r="S90" s="17"/>
      <c r="T90" s="52"/>
    </row>
    <row r="91" spans="1:20" x14ac:dyDescent="0.3">
      <c r="A91" s="23">
        <f>RANK(K91,$K$7:$K$228,0)</f>
        <v>85</v>
      </c>
      <c r="B91" s="24">
        <v>87438</v>
      </c>
      <c r="C91" s="25" t="s">
        <v>198</v>
      </c>
      <c r="D91" s="25" t="s">
        <v>199</v>
      </c>
      <c r="E91" s="26">
        <v>2016</v>
      </c>
      <c r="F91" s="27" t="s">
        <v>9</v>
      </c>
      <c r="G91" s="26" t="s">
        <v>197</v>
      </c>
      <c r="H91" s="26" t="str">
        <f>_xlfn.IFS(E91&lt;2008.5,"U19",E91&lt;2010.5,"U17",E91&lt;2012.5,"U15",E91&lt;2014.5,"U13",E91&lt;2020,"U11")</f>
        <v>U11</v>
      </c>
      <c r="I91" s="26" t="s">
        <v>2</v>
      </c>
      <c r="J91" s="28">
        <f>COUNTIF(M91:R91,"&gt;0")</f>
        <v>6</v>
      </c>
      <c r="K91" s="29">
        <f>IF($E$4=3,LARGE(L91:R91,1)+LARGE(L91:R91,2)+LARGE(L91:R91,3),0)</f>
        <v>328</v>
      </c>
      <c r="L91" s="30">
        <f>IF(J91&gt;=3,0,IF(J91=2,(SUM(M91:R91)/2*0.95),IF(J91=1,(SUM(M91:R91)*0.95*2),)))</f>
        <v>0</v>
      </c>
      <c r="M91" s="20">
        <v>78</v>
      </c>
      <c r="N91" s="20">
        <v>102</v>
      </c>
      <c r="O91" s="20">
        <v>100</v>
      </c>
      <c r="P91" s="20">
        <v>98</v>
      </c>
      <c r="Q91" s="20">
        <v>116</v>
      </c>
      <c r="R91" s="20">
        <v>110</v>
      </c>
      <c r="S91" s="17"/>
      <c r="T91" s="52"/>
    </row>
    <row r="92" spans="1:20" x14ac:dyDescent="0.3">
      <c r="A92" s="23">
        <f>RANK(K92,$K$7:$K$228,0)</f>
        <v>85</v>
      </c>
      <c r="B92" s="24">
        <v>89104</v>
      </c>
      <c r="C92" s="25" t="s">
        <v>129</v>
      </c>
      <c r="D92" s="25" t="s">
        <v>30</v>
      </c>
      <c r="E92" s="35">
        <v>2013</v>
      </c>
      <c r="F92" s="36" t="s">
        <v>9</v>
      </c>
      <c r="G92" s="26" t="s">
        <v>197</v>
      </c>
      <c r="H92" s="26" t="str">
        <f>_xlfn.IFS(E92&lt;2008.5,"U19",E92&lt;2010.5,"U17",E92&lt;2012.5,"U15",E92&lt;2014.5,"U13",E92&lt;2020,"U11")</f>
        <v>U13</v>
      </c>
      <c r="I92" s="26" t="s">
        <v>2</v>
      </c>
      <c r="J92" s="28">
        <f>COUNTIF(M92:R92,"&gt;0")</f>
        <v>5</v>
      </c>
      <c r="K92" s="29">
        <f>IF($E$4=3,LARGE(L92:R92,1)+LARGE(L92:R92,2)+LARGE(L92:R92,3),0)</f>
        <v>328</v>
      </c>
      <c r="L92" s="30">
        <f>IF(J92&gt;=3,0,IF(J92=2,(SUM(M92:R92)/2*0.95),IF(J92=1,(SUM(M92:R92)*0.95*2),)))</f>
        <v>0</v>
      </c>
      <c r="M92" s="20">
        <v>86</v>
      </c>
      <c r="N92" s="20">
        <v>96</v>
      </c>
      <c r="O92" s="20">
        <v>100</v>
      </c>
      <c r="P92" s="20">
        <v>112</v>
      </c>
      <c r="Q92" s="20">
        <v>0</v>
      </c>
      <c r="R92" s="20">
        <v>116</v>
      </c>
      <c r="S92" s="17"/>
      <c r="T92" s="52"/>
    </row>
    <row r="93" spans="1:20" x14ac:dyDescent="0.3">
      <c r="A93" s="23">
        <f>RANK(K93,$K$7:$K$228,0)</f>
        <v>85</v>
      </c>
      <c r="B93" s="24">
        <v>89818</v>
      </c>
      <c r="C93" s="25" t="s">
        <v>218</v>
      </c>
      <c r="D93" s="25" t="s">
        <v>157</v>
      </c>
      <c r="E93" s="26">
        <v>2011</v>
      </c>
      <c r="F93" s="27" t="s">
        <v>11</v>
      </c>
      <c r="G93" s="26" t="s">
        <v>197</v>
      </c>
      <c r="H93" s="26" t="str">
        <f>_xlfn.IFS(E93&lt;2008.5,"U19",E93&lt;2010.5,"U17",E93&lt;2012.5,"U15",E93&lt;2014.5,"U13",E93&lt;2020,"U11")</f>
        <v>U15</v>
      </c>
      <c r="I93" s="26" t="s">
        <v>2</v>
      </c>
      <c r="J93" s="28">
        <f>COUNTIF(M93:R93,"&gt;0")</f>
        <v>4</v>
      </c>
      <c r="K93" s="29">
        <f>IF($E$4=3,LARGE(L93:R93,1)+LARGE(L93:R93,2)+LARGE(L93:R93,3),0)</f>
        <v>328</v>
      </c>
      <c r="L93" s="30">
        <f>IF(J93&gt;=3,0,IF(J93=2,(SUM(M93:R93)/2*0.95),IF(J93=1,(SUM(M93:R93)*0.95*2),)))</f>
        <v>0</v>
      </c>
      <c r="M93" s="34">
        <v>96</v>
      </c>
      <c r="N93" s="34">
        <v>0</v>
      </c>
      <c r="O93" s="34">
        <v>102</v>
      </c>
      <c r="P93" s="34">
        <v>104</v>
      </c>
      <c r="Q93" s="20">
        <v>0</v>
      </c>
      <c r="R93" s="20">
        <v>122</v>
      </c>
      <c r="S93" s="17" t="s">
        <v>16</v>
      </c>
      <c r="T93" s="52"/>
    </row>
    <row r="94" spans="1:20" x14ac:dyDescent="0.3">
      <c r="A94" s="23">
        <f>RANK(K94,$K$7:$K$228,0)</f>
        <v>88</v>
      </c>
      <c r="B94" s="24">
        <v>87222</v>
      </c>
      <c r="C94" s="25" t="s">
        <v>100</v>
      </c>
      <c r="D94" s="25" t="s">
        <v>50</v>
      </c>
      <c r="E94" s="26">
        <v>2010</v>
      </c>
      <c r="F94" s="27" t="s">
        <v>1</v>
      </c>
      <c r="G94" s="26" t="s">
        <v>197</v>
      </c>
      <c r="H94" s="26" t="str">
        <f>_xlfn.IFS(E94&lt;2008.5,"U19",E94&lt;2010.5,"U17",E94&lt;2012.5,"U15",E94&lt;2014.5,"U13",E94&lt;2020,"U11")</f>
        <v>U17</v>
      </c>
      <c r="I94" s="26" t="s">
        <v>2</v>
      </c>
      <c r="J94" s="28">
        <f>COUNTIF(M94:R94,"&gt;0")</f>
        <v>1</v>
      </c>
      <c r="K94" s="29">
        <f>IF($E$4=3,LARGE(L94:R94,1)+LARGE(L94:R94,2)+LARGE(L94:R94,3),0)</f>
        <v>319</v>
      </c>
      <c r="L94" s="30">
        <f>IF(J94&gt;=3,0,IF(J94=2,(SUM(M94:R94)/2*0.95),IF(J94=1,(SUM(M94:R94)*0.95*2),)))</f>
        <v>209</v>
      </c>
      <c r="M94" s="20">
        <v>110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17"/>
      <c r="T94" s="52"/>
    </row>
    <row r="95" spans="1:20" x14ac:dyDescent="0.3">
      <c r="A95" s="23">
        <f>RANK(K95,$K$7:$K$228,0)</f>
        <v>88</v>
      </c>
      <c r="B95" s="24">
        <v>85021</v>
      </c>
      <c r="C95" s="25" t="s">
        <v>114</v>
      </c>
      <c r="D95" s="25" t="s">
        <v>168</v>
      </c>
      <c r="E95" s="26">
        <v>2011</v>
      </c>
      <c r="F95" s="25" t="s">
        <v>4</v>
      </c>
      <c r="G95" s="26" t="s">
        <v>197</v>
      </c>
      <c r="H95" s="26" t="str">
        <f>_xlfn.IFS(E95&lt;2008.5,"U19",E95&lt;2010.5,"U17",E95&lt;2012.5,"U15",E95&lt;2014.5,"U13",E95&lt;2020,"U11")</f>
        <v>U15</v>
      </c>
      <c r="I95" s="26" t="s">
        <v>2</v>
      </c>
      <c r="J95" s="28">
        <f>COUNTIF(M95:R95,"&gt;0")</f>
        <v>5</v>
      </c>
      <c r="K95" s="29">
        <f>IF($E$4=3,LARGE(L95:R95,1)+LARGE(L95:R95,2)+LARGE(L95:R95,3),0)</f>
        <v>319</v>
      </c>
      <c r="L95" s="30">
        <f>IF(J95&gt;=3,0,IF(J95=2,(SUM(M95:R95)/2*0.95),IF(J95=1,(SUM(M95:R95)*0.95*2),)))</f>
        <v>0</v>
      </c>
      <c r="M95" s="20">
        <v>107</v>
      </c>
      <c r="N95" s="20">
        <v>106</v>
      </c>
      <c r="O95" s="20">
        <v>106</v>
      </c>
      <c r="P95" s="20">
        <v>100</v>
      </c>
      <c r="Q95" s="20">
        <v>92</v>
      </c>
      <c r="R95" s="20">
        <v>0</v>
      </c>
      <c r="S95" s="17"/>
      <c r="T95" s="52"/>
    </row>
    <row r="96" spans="1:20" x14ac:dyDescent="0.3">
      <c r="A96" s="23">
        <f>RANK(K96,$K$7:$K$228,0)</f>
        <v>90</v>
      </c>
      <c r="B96" s="24">
        <v>90415</v>
      </c>
      <c r="C96" s="25" t="s">
        <v>262</v>
      </c>
      <c r="D96" s="25" t="s">
        <v>263</v>
      </c>
      <c r="E96" s="26">
        <v>2012</v>
      </c>
      <c r="F96" s="27" t="s">
        <v>9</v>
      </c>
      <c r="G96" s="26" t="s">
        <v>197</v>
      </c>
      <c r="H96" s="26" t="str">
        <f>_xlfn.IFS(E96&lt;2008.5,"U19",E96&lt;2010.5,"U17",E96&lt;2012.5,"U15",E96&lt;2014.5,"U13",E96&lt;2020,"U11")</f>
        <v>U15</v>
      </c>
      <c r="I96" s="26" t="s">
        <v>2</v>
      </c>
      <c r="J96" s="28">
        <f>COUNTIF(M96:R96,"&gt;0")</f>
        <v>5</v>
      </c>
      <c r="K96" s="29">
        <f>IF($E$4=3,LARGE(L96:R96,1)+LARGE(L96:R96,2)+LARGE(L96:R96,3),0)</f>
        <v>317</v>
      </c>
      <c r="L96" s="30">
        <f>IF(J96&gt;=3,0,IF(J96=2,(SUM(M96:R96)/2*0.95),IF(J96=1,(SUM(M96:R96)*0.95*2),)))</f>
        <v>0</v>
      </c>
      <c r="M96" s="20">
        <v>0</v>
      </c>
      <c r="N96" s="20">
        <v>64</v>
      </c>
      <c r="O96" s="20">
        <v>84</v>
      </c>
      <c r="P96" s="20">
        <v>104</v>
      </c>
      <c r="Q96" s="20">
        <v>105</v>
      </c>
      <c r="R96" s="20">
        <v>108</v>
      </c>
      <c r="S96" s="17"/>
      <c r="T96" s="52"/>
    </row>
    <row r="97" spans="1:20" x14ac:dyDescent="0.3">
      <c r="A97" s="23">
        <f>RANK(K97,$K$7:$K$228,0)</f>
        <v>91</v>
      </c>
      <c r="B97" s="24">
        <v>79012</v>
      </c>
      <c r="C97" s="25" t="s">
        <v>134</v>
      </c>
      <c r="D97" s="25" t="s">
        <v>181</v>
      </c>
      <c r="E97" s="32">
        <v>2010</v>
      </c>
      <c r="F97" s="33" t="s">
        <v>27</v>
      </c>
      <c r="G97" s="26" t="s">
        <v>197</v>
      </c>
      <c r="H97" s="26" t="str">
        <f>_xlfn.IFS(E97&lt;2008.5,"U19",E97&lt;2010.5,"U17",E97&lt;2012.5,"U15",E97&lt;2014.5,"U13",E97&lt;2020,"U11")</f>
        <v>U17</v>
      </c>
      <c r="I97" s="32" t="s">
        <v>3</v>
      </c>
      <c r="J97" s="28">
        <f>COUNTIF(M97:R97,"&gt;0")</f>
        <v>2</v>
      </c>
      <c r="K97" s="29">
        <f>IF($E$4=3,LARGE(L97:R97,1)+LARGE(L97:R97,2)+LARGE(L97:R97,3),0)</f>
        <v>309.75</v>
      </c>
      <c r="L97" s="30">
        <f>IF(J97&gt;=3,0,IF(J97=2,(SUM(M97:R97)/2*0.95),IF(J97=1,(SUM(M97:R97)*0.95*2),)))</f>
        <v>99.75</v>
      </c>
      <c r="M97" s="20">
        <v>105</v>
      </c>
      <c r="N97" s="20">
        <v>105</v>
      </c>
      <c r="O97" s="20">
        <v>0</v>
      </c>
      <c r="P97" s="20">
        <v>0</v>
      </c>
      <c r="Q97" s="20">
        <v>0</v>
      </c>
      <c r="R97" s="20">
        <v>0</v>
      </c>
      <c r="S97" s="17"/>
      <c r="T97" s="52"/>
    </row>
    <row r="98" spans="1:20" x14ac:dyDescent="0.3">
      <c r="A98" s="23">
        <f>RANK(K98,$K$7:$K$228,0)</f>
        <v>92</v>
      </c>
      <c r="B98" s="24">
        <v>90074</v>
      </c>
      <c r="C98" s="25" t="s">
        <v>304</v>
      </c>
      <c r="D98" s="25" t="s">
        <v>50</v>
      </c>
      <c r="E98" s="26">
        <v>2011</v>
      </c>
      <c r="F98" s="27" t="s">
        <v>301</v>
      </c>
      <c r="G98" s="26" t="s">
        <v>197</v>
      </c>
      <c r="H98" s="26" t="str">
        <f>_xlfn.IFS(E98&lt;2008.5,"U19",E98&lt;2010.5,"U17",E98&lt;2012.5,"U15",E98&lt;2014.5,"U13",E98&lt;2020,"U11")</f>
        <v>U15</v>
      </c>
      <c r="I98" s="26" t="s">
        <v>2</v>
      </c>
      <c r="J98" s="28">
        <f>COUNTIF(M98:R98,"&gt;0")</f>
        <v>2</v>
      </c>
      <c r="K98" s="29">
        <f>IF($E$4=3,LARGE(L98:R98,1)+LARGE(L98:R98,2)+LARGE(L98:R98,3),0)</f>
        <v>308.27499999999998</v>
      </c>
      <c r="L98" s="30">
        <f>IF(J98&gt;=3,0,IF(J98=2,(SUM(M98:R98)/2*0.95),IF(J98=1,(SUM(M98:R98)*0.95*2),)))</f>
        <v>99.274999999999991</v>
      </c>
      <c r="M98" s="20">
        <v>0</v>
      </c>
      <c r="N98" s="20">
        <v>0</v>
      </c>
      <c r="O98" s="20">
        <v>0</v>
      </c>
      <c r="P98" s="20">
        <v>0</v>
      </c>
      <c r="Q98" s="17">
        <v>104</v>
      </c>
      <c r="R98" s="17">
        <v>105</v>
      </c>
      <c r="S98" s="17"/>
      <c r="T98" s="52"/>
    </row>
    <row r="99" spans="1:20" x14ac:dyDescent="0.3">
      <c r="A99" s="23">
        <f>RANK(K99,$K$7:$K$228,0)</f>
        <v>93</v>
      </c>
      <c r="B99" s="24">
        <v>84222</v>
      </c>
      <c r="C99" s="25" t="s">
        <v>144</v>
      </c>
      <c r="D99" s="25" t="s">
        <v>45</v>
      </c>
      <c r="E99" s="35">
        <v>2012</v>
      </c>
      <c r="F99" s="36" t="s">
        <v>9</v>
      </c>
      <c r="G99" s="26" t="s">
        <v>197</v>
      </c>
      <c r="H99" s="26" t="str">
        <f>_xlfn.IFS(E99&lt;2008.5,"U19",E99&lt;2010.5,"U17",E99&lt;2012.5,"U15",E99&lt;2014.5,"U13",E99&lt;2020,"U11")</f>
        <v>U15</v>
      </c>
      <c r="I99" s="26" t="s">
        <v>2</v>
      </c>
      <c r="J99" s="28">
        <f>COUNTIF(M99:R99,"&gt;0")</f>
        <v>3</v>
      </c>
      <c r="K99" s="29">
        <f>IF($E$4=3,LARGE(L99:R99,1)+LARGE(L99:R99,2)+LARGE(L99:R99,3),0)</f>
        <v>306</v>
      </c>
      <c r="L99" s="30">
        <f>IF(J99&gt;=3,0,IF(J99=2,(SUM(M99:R99)/2*0.95),IF(J99=1,(SUM(M99:R99)*0.95*2),)))</f>
        <v>0</v>
      </c>
      <c r="M99" s="20">
        <v>0</v>
      </c>
      <c r="N99" s="20">
        <v>94</v>
      </c>
      <c r="O99" s="20">
        <v>0</v>
      </c>
      <c r="P99" s="20">
        <v>102</v>
      </c>
      <c r="Q99" s="20">
        <v>110</v>
      </c>
      <c r="R99" s="20">
        <v>0</v>
      </c>
      <c r="S99" s="17"/>
      <c r="T99" s="52"/>
    </row>
    <row r="100" spans="1:20" x14ac:dyDescent="0.3">
      <c r="A100" s="23">
        <f>RANK(K100,$K$7:$K$228,0)</f>
        <v>94</v>
      </c>
      <c r="B100" s="24">
        <v>87837</v>
      </c>
      <c r="C100" s="25" t="s">
        <v>105</v>
      </c>
      <c r="D100" s="25" t="s">
        <v>31</v>
      </c>
      <c r="E100" s="26">
        <v>2011</v>
      </c>
      <c r="F100" s="27" t="s">
        <v>8</v>
      </c>
      <c r="G100" s="26" t="s">
        <v>197</v>
      </c>
      <c r="H100" s="26" t="str">
        <f>_xlfn.IFS(E100&lt;2008.5,"U19",E100&lt;2010.5,"U17",E100&lt;2012.5,"U15",E100&lt;2014.5,"U13",E100&lt;2020,"U11")</f>
        <v>U15</v>
      </c>
      <c r="I100" s="26" t="s">
        <v>2</v>
      </c>
      <c r="J100" s="28">
        <f>COUNTIF(M100:R100,"&gt;0")</f>
        <v>1</v>
      </c>
      <c r="K100" s="29">
        <f>IF($E$4=3,LARGE(L100:R100,1)+LARGE(L100:R100,2)+LARGE(L100:R100,3),0)</f>
        <v>304.5</v>
      </c>
      <c r="L100" s="30">
        <f>IF(J100&gt;=3,0,IF(J100=2,(SUM(M100:R100)/2*0.95),IF(J100=1,(SUM(M100:R100)*0.95*2),)))</f>
        <v>199.5</v>
      </c>
      <c r="M100" s="20">
        <v>0</v>
      </c>
      <c r="N100" s="20">
        <v>0</v>
      </c>
      <c r="O100" s="20">
        <v>105</v>
      </c>
      <c r="P100" s="20">
        <v>0</v>
      </c>
      <c r="Q100" s="20">
        <v>0</v>
      </c>
      <c r="R100" s="20">
        <v>0</v>
      </c>
      <c r="S100" s="17"/>
      <c r="T100" s="52"/>
    </row>
    <row r="101" spans="1:20" x14ac:dyDescent="0.3">
      <c r="A101" s="23">
        <f>RANK(K101,$K$7:$K$228,0)</f>
        <v>95</v>
      </c>
      <c r="B101" s="24">
        <v>87033</v>
      </c>
      <c r="C101" s="25" t="s">
        <v>133</v>
      </c>
      <c r="D101" s="25" t="s">
        <v>154</v>
      </c>
      <c r="E101" s="26">
        <v>2012</v>
      </c>
      <c r="F101" s="27" t="s">
        <v>27</v>
      </c>
      <c r="G101" s="26" t="s">
        <v>197</v>
      </c>
      <c r="H101" s="26" t="str">
        <f>_xlfn.IFS(E101&lt;2008.5,"U19",E101&lt;2010.5,"U17",E101&lt;2012.5,"U15",E101&lt;2014.5,"U13",E101&lt;2020,"U11")</f>
        <v>U15</v>
      </c>
      <c r="I101" s="26" t="s">
        <v>2</v>
      </c>
      <c r="J101" s="28">
        <f>COUNTIF(M101:R101,"&gt;0")</f>
        <v>6</v>
      </c>
      <c r="K101" s="29">
        <f>IF($E$4=3,LARGE(L101:R101,1)+LARGE(L101:R101,2)+LARGE(L101:R101,3),0)</f>
        <v>304</v>
      </c>
      <c r="L101" s="30">
        <f>IF(J101&gt;=3,0,IF(J101=2,(SUM(M101:R101)/2*0.95),IF(J101=1,(SUM(M101:R101)*0.95*2),)))</f>
        <v>0</v>
      </c>
      <c r="M101" s="20">
        <v>92</v>
      </c>
      <c r="N101" s="20">
        <v>88</v>
      </c>
      <c r="O101" s="20">
        <v>99</v>
      </c>
      <c r="P101" s="20">
        <v>96</v>
      </c>
      <c r="Q101" s="20">
        <v>98</v>
      </c>
      <c r="R101" s="20">
        <v>107</v>
      </c>
      <c r="S101" s="17"/>
      <c r="T101" s="52"/>
    </row>
    <row r="102" spans="1:20" x14ac:dyDescent="0.3">
      <c r="A102" s="23">
        <f>RANK(K102,$K$7:$K$228,0)</f>
        <v>96</v>
      </c>
      <c r="B102" s="24">
        <v>87084</v>
      </c>
      <c r="C102" s="25" t="s">
        <v>132</v>
      </c>
      <c r="D102" s="25" t="s">
        <v>166</v>
      </c>
      <c r="E102" s="40">
        <v>2010</v>
      </c>
      <c r="F102" s="41" t="s">
        <v>9</v>
      </c>
      <c r="G102" s="26" t="s">
        <v>197</v>
      </c>
      <c r="H102" s="26" t="str">
        <f>_xlfn.IFS(E102&lt;2008.5,"U19",E102&lt;2010.5,"U17",E102&lt;2012.5,"U15",E102&lt;2014.5,"U13",E102&lt;2020,"U11")</f>
        <v>U17</v>
      </c>
      <c r="I102" s="32" t="s">
        <v>3</v>
      </c>
      <c r="J102" s="28">
        <f>COUNTIF(M102:R102,"&gt;0")</f>
        <v>4</v>
      </c>
      <c r="K102" s="29">
        <f>IF($E$4=3,LARGE(L102:R102,1)+LARGE(L102:R102,2)+LARGE(L102:R102,3),0)</f>
        <v>298</v>
      </c>
      <c r="L102" s="30">
        <f>IF(J102&gt;=3,0,IF(J102=2,(SUM(M102:R102)/2*0.95),IF(J102=1,(SUM(M102:R102)*0.95*2),)))</f>
        <v>0</v>
      </c>
      <c r="M102" s="20">
        <v>104</v>
      </c>
      <c r="N102" s="20">
        <v>0</v>
      </c>
      <c r="O102" s="20">
        <v>0</v>
      </c>
      <c r="P102" s="20">
        <v>84</v>
      </c>
      <c r="Q102" s="20">
        <v>88</v>
      </c>
      <c r="R102" s="20">
        <v>106</v>
      </c>
      <c r="S102" s="17"/>
      <c r="T102" s="52"/>
    </row>
    <row r="103" spans="1:20" x14ac:dyDescent="0.3">
      <c r="A103" s="23">
        <f>RANK(K103,$K$7:$K$228,0)</f>
        <v>97</v>
      </c>
      <c r="B103" s="24">
        <v>84623</v>
      </c>
      <c r="C103" s="25" t="s">
        <v>125</v>
      </c>
      <c r="D103" s="25" t="s">
        <v>177</v>
      </c>
      <c r="E103" s="32">
        <v>2014</v>
      </c>
      <c r="F103" s="33" t="s">
        <v>27</v>
      </c>
      <c r="G103" s="26" t="s">
        <v>197</v>
      </c>
      <c r="H103" s="26" t="str">
        <f>_xlfn.IFS(E103&lt;2008.5,"U19",E103&lt;2010.5,"U17",E103&lt;2012.5,"U15",E103&lt;2014.5,"U13",E103&lt;2020,"U11")</f>
        <v>U13</v>
      </c>
      <c r="I103" s="32" t="s">
        <v>3</v>
      </c>
      <c r="J103" s="28">
        <f>COUNTIF(M103:R103,"&gt;0")</f>
        <v>2</v>
      </c>
      <c r="K103" s="29">
        <f>IF($E$4=3,LARGE(L103:R103,1)+LARGE(L103:R103,2)+LARGE(L103:R103,3),0)</f>
        <v>297.95</v>
      </c>
      <c r="L103" s="30">
        <f>IF(J103&gt;=3,0,IF(J103=2,(SUM(M103:R103)/2*0.95),IF(J103=1,(SUM(M103:R103)*0.95*2),)))</f>
        <v>95.949999999999989</v>
      </c>
      <c r="M103" s="20">
        <v>0</v>
      </c>
      <c r="N103" s="20">
        <v>92</v>
      </c>
      <c r="O103" s="20">
        <v>110</v>
      </c>
      <c r="P103" s="20">
        <v>0</v>
      </c>
      <c r="Q103" s="20">
        <v>0</v>
      </c>
      <c r="R103" s="20">
        <v>0</v>
      </c>
      <c r="S103" s="17"/>
      <c r="T103" s="52"/>
    </row>
    <row r="104" spans="1:20" x14ac:dyDescent="0.3">
      <c r="A104" s="23">
        <f>RANK(K104,$K$7:$K$228,0)</f>
        <v>98</v>
      </c>
      <c r="B104" s="24">
        <v>88866</v>
      </c>
      <c r="C104" s="25" t="s">
        <v>128</v>
      </c>
      <c r="D104" s="25" t="s">
        <v>47</v>
      </c>
      <c r="E104" s="26">
        <v>2010</v>
      </c>
      <c r="F104" s="27" t="s">
        <v>27</v>
      </c>
      <c r="G104" s="26" t="s">
        <v>197</v>
      </c>
      <c r="H104" s="26" t="str">
        <f>_xlfn.IFS(E104&lt;2008.5,"U19",E104&lt;2010.5,"U17",E104&lt;2012.5,"U15",E104&lt;2014.5,"U13",E104&lt;2020,"U11")</f>
        <v>U17</v>
      </c>
      <c r="I104" s="26" t="s">
        <v>2</v>
      </c>
      <c r="J104" s="28">
        <f>COUNTIF(M104:R104,"&gt;0")</f>
        <v>2</v>
      </c>
      <c r="K104" s="29">
        <f>IF($E$4=3,LARGE(L104:R104,1)+LARGE(L104:R104,2)+LARGE(L104:R104,3),0)</f>
        <v>292.05</v>
      </c>
      <c r="L104" s="30">
        <f>IF(J104&gt;=3,0,IF(J104=2,(SUM(M104:R104)/2*0.95),IF(J104=1,(SUM(M104:R104)*0.95*2),)))</f>
        <v>94.05</v>
      </c>
      <c r="M104" s="20">
        <v>94</v>
      </c>
      <c r="N104" s="20">
        <v>104</v>
      </c>
      <c r="O104" s="20">
        <v>0</v>
      </c>
      <c r="P104" s="20">
        <v>0</v>
      </c>
      <c r="Q104" s="20">
        <v>0</v>
      </c>
      <c r="R104" s="20">
        <v>0</v>
      </c>
      <c r="S104" s="17"/>
      <c r="T104" s="52"/>
    </row>
    <row r="105" spans="1:20" x14ac:dyDescent="0.3">
      <c r="A105" s="23">
        <f>RANK(K105,$K$7:$K$228,0)</f>
        <v>99</v>
      </c>
      <c r="B105" s="24">
        <v>81968</v>
      </c>
      <c r="C105" s="25" t="s">
        <v>117</v>
      </c>
      <c r="D105" s="25" t="s">
        <v>33</v>
      </c>
      <c r="E105" s="26">
        <v>2014</v>
      </c>
      <c r="F105" s="25" t="s">
        <v>11</v>
      </c>
      <c r="G105" s="26" t="s">
        <v>197</v>
      </c>
      <c r="H105" s="26" t="str">
        <f>_xlfn.IFS(E105&lt;2008.5,"U19",E105&lt;2010.5,"U17",E105&lt;2012.5,"U15",E105&lt;2014.5,"U13",E105&lt;2020,"U11")</f>
        <v>U13</v>
      </c>
      <c r="I105" s="26" t="s">
        <v>2</v>
      </c>
      <c r="J105" s="28">
        <f>COUNTIF(M105:R105,"&gt;0")</f>
        <v>3</v>
      </c>
      <c r="K105" s="29">
        <f>IF($E$4=3,LARGE(L105:R105,1)+LARGE(L105:R105,2)+LARGE(L105:R105,3),0)</f>
        <v>287</v>
      </c>
      <c r="L105" s="30">
        <f>IF(J105&gt;=3,0,IF(J105=2,(SUM(M105:R105)/2*0.95),IF(J105=1,(SUM(M105:R105)*0.95*2),)))</f>
        <v>0</v>
      </c>
      <c r="M105" s="20">
        <v>85</v>
      </c>
      <c r="N105" s="20">
        <v>104</v>
      </c>
      <c r="O105" s="20">
        <v>98</v>
      </c>
      <c r="P105" s="20">
        <v>0</v>
      </c>
      <c r="Q105" s="20">
        <v>0</v>
      </c>
      <c r="R105" s="20">
        <v>0</v>
      </c>
      <c r="S105" s="17"/>
      <c r="T105" s="52"/>
    </row>
    <row r="106" spans="1:20" x14ac:dyDescent="0.3">
      <c r="A106" s="23">
        <f>RANK(K106,$K$7:$K$228,0)</f>
        <v>100</v>
      </c>
      <c r="B106" s="24">
        <v>87437</v>
      </c>
      <c r="C106" s="25" t="s">
        <v>131</v>
      </c>
      <c r="D106" s="25" t="s">
        <v>180</v>
      </c>
      <c r="E106" s="40">
        <v>2015</v>
      </c>
      <c r="F106" s="41" t="s">
        <v>9</v>
      </c>
      <c r="G106" s="26" t="s">
        <v>197</v>
      </c>
      <c r="H106" s="26" t="str">
        <f>_xlfn.IFS(E106&lt;2008.5,"U19",E106&lt;2010.5,"U17",E106&lt;2012.5,"U15",E106&lt;2014.5,"U13",E106&lt;2020,"U11")</f>
        <v>U11</v>
      </c>
      <c r="I106" s="32" t="s">
        <v>3</v>
      </c>
      <c r="J106" s="28">
        <f>COUNTIF(M106:R106,"&gt;0")</f>
        <v>5</v>
      </c>
      <c r="K106" s="29">
        <f>IF($E$4=3,LARGE(L106:R106,1)+LARGE(L106:R106,2)+LARGE(L106:R106,3),0)</f>
        <v>279</v>
      </c>
      <c r="L106" s="30">
        <f>IF(J106&gt;=3,0,IF(J106=2,(SUM(M106:R106)/2*0.95),IF(J106=1,(SUM(M106:R106)*0.95*2),)))</f>
        <v>0</v>
      </c>
      <c r="M106" s="20">
        <v>78</v>
      </c>
      <c r="N106" s="20">
        <v>76</v>
      </c>
      <c r="O106" s="20">
        <v>98</v>
      </c>
      <c r="P106" s="20">
        <v>94</v>
      </c>
      <c r="Q106" s="20">
        <v>87</v>
      </c>
      <c r="R106" s="20">
        <v>0</v>
      </c>
      <c r="S106" s="17"/>
      <c r="T106" s="52"/>
    </row>
    <row r="107" spans="1:20" x14ac:dyDescent="0.3">
      <c r="A107" s="23">
        <f>RANK(K107,$K$7:$K$228,0)</f>
        <v>101</v>
      </c>
      <c r="B107" s="24">
        <v>89629</v>
      </c>
      <c r="C107" s="25" t="s">
        <v>202</v>
      </c>
      <c r="D107" s="25" t="s">
        <v>33</v>
      </c>
      <c r="E107" s="26">
        <v>2013</v>
      </c>
      <c r="F107" s="27" t="s">
        <v>4</v>
      </c>
      <c r="G107" s="26" t="s">
        <v>197</v>
      </c>
      <c r="H107" s="26" t="str">
        <f>_xlfn.IFS(E107&lt;2008.5,"U19",E107&lt;2010.5,"U17",E107&lt;2012.5,"U15",E107&lt;2014.5,"U13",E107&lt;2020,"U11")</f>
        <v>U13</v>
      </c>
      <c r="I107" s="26" t="s">
        <v>2</v>
      </c>
      <c r="J107" s="28">
        <f>COUNTIF(M107:R107,"&gt;0")</f>
        <v>4</v>
      </c>
      <c r="K107" s="29">
        <f>IF($E$4=3,LARGE(L107:R107,1)+LARGE(L107:R107,2)+LARGE(L107:R107,3),0)</f>
        <v>278</v>
      </c>
      <c r="L107" s="30">
        <f>IF(J107&gt;=3,0,IF(J107=2,(SUM(M107:R107)/2*0.95),IF(J107=1,(SUM(M107:R107)*0.95*2),)))</f>
        <v>0</v>
      </c>
      <c r="M107" s="20">
        <v>84</v>
      </c>
      <c r="N107" s="20">
        <v>0</v>
      </c>
      <c r="O107" s="20">
        <v>88</v>
      </c>
      <c r="P107" s="20">
        <v>88</v>
      </c>
      <c r="Q107" s="20">
        <v>102</v>
      </c>
      <c r="R107" s="20">
        <v>0</v>
      </c>
      <c r="S107" s="20" t="s">
        <v>350</v>
      </c>
      <c r="T107" s="52"/>
    </row>
    <row r="108" spans="1:20" x14ac:dyDescent="0.3">
      <c r="A108" s="23">
        <f>RANK(K108,$K$7:$K$228,0)</f>
        <v>102</v>
      </c>
      <c r="B108" s="24">
        <v>88869</v>
      </c>
      <c r="C108" s="25" t="s">
        <v>142</v>
      </c>
      <c r="D108" s="25" t="s">
        <v>163</v>
      </c>
      <c r="E108" s="26">
        <v>2011</v>
      </c>
      <c r="F108" s="27" t="s">
        <v>27</v>
      </c>
      <c r="G108" s="26" t="s">
        <v>197</v>
      </c>
      <c r="H108" s="26" t="str">
        <f>_xlfn.IFS(E108&lt;2008.5,"U19",E108&lt;2010.5,"U17",E108&lt;2012.5,"U15",E108&lt;2014.5,"U13",E108&lt;2020,"U11")</f>
        <v>U15</v>
      </c>
      <c r="I108" s="26" t="s">
        <v>2</v>
      </c>
      <c r="J108" s="28">
        <f>COUNTIF(M108:R108,"&gt;0")</f>
        <v>5</v>
      </c>
      <c r="K108" s="29">
        <f>IF($E$4=3,LARGE(L108:R108,1)+LARGE(L108:R108,2)+LARGE(L108:R108,3),0)</f>
        <v>275</v>
      </c>
      <c r="L108" s="30">
        <f>IF(J108&gt;=3,0,IF(J108=2,(SUM(M108:R108)/2*0.95),IF(J108=1,(SUM(M108:R108)*0.95*2),)))</f>
        <v>0</v>
      </c>
      <c r="M108" s="20">
        <v>87</v>
      </c>
      <c r="N108" s="20">
        <v>0</v>
      </c>
      <c r="O108" s="20">
        <v>86</v>
      </c>
      <c r="P108" s="20">
        <v>79</v>
      </c>
      <c r="Q108" s="20">
        <v>80</v>
      </c>
      <c r="R108" s="20">
        <v>102</v>
      </c>
      <c r="S108" s="17" t="s">
        <v>17</v>
      </c>
      <c r="T108" s="52"/>
    </row>
    <row r="109" spans="1:20" x14ac:dyDescent="0.3">
      <c r="A109" s="23">
        <f>RANK(K109,$K$7:$K$228,0)</f>
        <v>103</v>
      </c>
      <c r="B109" s="24">
        <v>88762</v>
      </c>
      <c r="C109" s="25" t="s">
        <v>122</v>
      </c>
      <c r="D109" s="25" t="s">
        <v>157</v>
      </c>
      <c r="E109" s="26">
        <v>2011</v>
      </c>
      <c r="F109" s="25" t="s">
        <v>10</v>
      </c>
      <c r="G109" s="26" t="s">
        <v>197</v>
      </c>
      <c r="H109" s="26" t="str">
        <f>_xlfn.IFS(E109&lt;2008.5,"U19",E109&lt;2010.5,"U17",E109&lt;2012.5,"U15",E109&lt;2014.5,"U13",E109&lt;2020,"U11")</f>
        <v>U15</v>
      </c>
      <c r="I109" s="26" t="s">
        <v>2</v>
      </c>
      <c r="J109" s="28">
        <f>COUNTIF(M109:R109,"&gt;0")</f>
        <v>3</v>
      </c>
      <c r="K109" s="29">
        <f>IF($E$4=3,LARGE(L109:R109,1)+LARGE(L109:R109,2)+LARGE(L109:R109,3),0)</f>
        <v>274</v>
      </c>
      <c r="L109" s="30">
        <f>IF(J109&gt;=3,0,IF(J109=2,(SUM(M109:R109)/2*0.95),IF(J109=1,(SUM(M109:R109)*0.95*2),)))</f>
        <v>0</v>
      </c>
      <c r="M109" s="20">
        <v>84</v>
      </c>
      <c r="N109" s="20">
        <v>0</v>
      </c>
      <c r="O109" s="20">
        <v>0</v>
      </c>
      <c r="P109" s="20">
        <v>0</v>
      </c>
      <c r="Q109" s="20">
        <v>94</v>
      </c>
      <c r="R109" s="20">
        <v>96</v>
      </c>
      <c r="S109" s="17"/>
      <c r="T109" s="52"/>
    </row>
    <row r="110" spans="1:20" x14ac:dyDescent="0.3">
      <c r="A110" s="23">
        <f>RANK(K110,$K$7:$K$228,0)</f>
        <v>104</v>
      </c>
      <c r="B110" s="24">
        <v>89040</v>
      </c>
      <c r="C110" s="25" t="s">
        <v>118</v>
      </c>
      <c r="D110" s="25" t="s">
        <v>159</v>
      </c>
      <c r="E110" s="26">
        <v>2012</v>
      </c>
      <c r="F110" s="27" t="s">
        <v>8</v>
      </c>
      <c r="G110" s="26" t="s">
        <v>197</v>
      </c>
      <c r="H110" s="26" t="str">
        <f>_xlfn.IFS(E110&lt;2008.5,"U19",E110&lt;2010.5,"U17",E110&lt;2012.5,"U15",E110&lt;2014.5,"U13",E110&lt;2020,"U11")</f>
        <v>U15</v>
      </c>
      <c r="I110" s="26" t="s">
        <v>2</v>
      </c>
      <c r="J110" s="28">
        <f>COUNTIF(M110:R110,"&gt;0")</f>
        <v>1</v>
      </c>
      <c r="K110" s="29">
        <f>IF($E$4=3,LARGE(L110:R110,1)+LARGE(L110:R110,2)+LARGE(L110:R110,3),0)</f>
        <v>272.60000000000002</v>
      </c>
      <c r="L110" s="30">
        <f>IF(J110&gt;=3,0,IF(J110=2,(SUM(M110:R110)/2*0.95),IF(J110=1,(SUM(M110:R110)*0.95*2),)))</f>
        <v>178.6</v>
      </c>
      <c r="M110" s="20">
        <v>0</v>
      </c>
      <c r="N110" s="20">
        <v>0</v>
      </c>
      <c r="O110" s="20">
        <v>94</v>
      </c>
      <c r="P110" s="20">
        <v>0</v>
      </c>
      <c r="Q110" s="20">
        <v>0</v>
      </c>
      <c r="R110" s="20">
        <v>0</v>
      </c>
      <c r="S110" s="17"/>
      <c r="T110" s="52"/>
    </row>
    <row r="111" spans="1:20" x14ac:dyDescent="0.3">
      <c r="A111" s="23">
        <f>RANK(K111,$K$7:$K$228,0)</f>
        <v>105</v>
      </c>
      <c r="B111" s="24">
        <v>89039</v>
      </c>
      <c r="C111" s="25" t="s">
        <v>130</v>
      </c>
      <c r="D111" s="25" t="s">
        <v>179</v>
      </c>
      <c r="E111" s="26">
        <v>2014</v>
      </c>
      <c r="F111" s="27" t="s">
        <v>8</v>
      </c>
      <c r="G111" s="26" t="s">
        <v>197</v>
      </c>
      <c r="H111" s="26" t="str">
        <f>_xlfn.IFS(E111&lt;2008.5,"U19",E111&lt;2010.5,"U17",E111&lt;2012.5,"U15",E111&lt;2014.5,"U13",E111&lt;2020,"U11")</f>
        <v>U13</v>
      </c>
      <c r="I111" s="26" t="s">
        <v>2</v>
      </c>
      <c r="J111" s="28">
        <f>COUNTIF(M111:R111,"&gt;0")</f>
        <v>3</v>
      </c>
      <c r="K111" s="29">
        <f>IF($E$4=3,LARGE(L111:R111,1)+LARGE(L111:R111,2)+LARGE(L111:R111,3),0)</f>
        <v>270</v>
      </c>
      <c r="L111" s="30">
        <f>IF(J111&gt;=3,0,IF(J111=2,(SUM(M111:R111)/2*0.95),IF(J111=1,(SUM(M111:R111)*0.95*2),)))</f>
        <v>0</v>
      </c>
      <c r="M111" s="20">
        <v>0</v>
      </c>
      <c r="N111" s="20">
        <v>0</v>
      </c>
      <c r="O111" s="20">
        <v>96</v>
      </c>
      <c r="P111" s="20">
        <v>90</v>
      </c>
      <c r="Q111" s="20">
        <v>84</v>
      </c>
      <c r="R111" s="20">
        <v>0</v>
      </c>
      <c r="S111" s="17"/>
      <c r="T111" s="52"/>
    </row>
    <row r="112" spans="1:20" x14ac:dyDescent="0.3">
      <c r="A112" s="23">
        <f>RANK(K112,$K$7:$K$228,0)</f>
        <v>105</v>
      </c>
      <c r="B112" s="24">
        <v>90615</v>
      </c>
      <c r="C112" s="25" t="s">
        <v>270</v>
      </c>
      <c r="D112" s="25" t="s">
        <v>47</v>
      </c>
      <c r="E112" s="26">
        <v>2013</v>
      </c>
      <c r="F112" s="27" t="s">
        <v>8</v>
      </c>
      <c r="G112" s="26" t="s">
        <v>197</v>
      </c>
      <c r="H112" s="26" t="str">
        <f>_xlfn.IFS(E112&lt;2008.5,"U19",E112&lt;2010.5,"U17",E112&lt;2012.5,"U15",E112&lt;2014.5,"U13",E112&lt;2020,"U11")</f>
        <v>U13</v>
      </c>
      <c r="I112" s="26" t="s">
        <v>2</v>
      </c>
      <c r="J112" s="28">
        <f>COUNTIF(M112:R112,"&gt;0")</f>
        <v>5</v>
      </c>
      <c r="K112" s="29">
        <f>IF($E$4=3,LARGE(L112:R112,1)+LARGE(L112:R112,2)+LARGE(L112:R112,3),0)</f>
        <v>270</v>
      </c>
      <c r="L112" s="30">
        <f>IF(J112&gt;=3,0,IF(J112=2,(SUM(M112:R112)/2*0.95),IF(J112=1,(SUM(M112:R112)*0.95*2),)))</f>
        <v>0</v>
      </c>
      <c r="M112" s="20">
        <v>0</v>
      </c>
      <c r="N112" s="20">
        <v>62</v>
      </c>
      <c r="O112" s="20">
        <v>80</v>
      </c>
      <c r="P112" s="20">
        <v>92</v>
      </c>
      <c r="Q112" s="20">
        <v>84</v>
      </c>
      <c r="R112" s="20">
        <v>94</v>
      </c>
      <c r="S112" s="17"/>
      <c r="T112" s="52"/>
    </row>
    <row r="113" spans="1:20" x14ac:dyDescent="0.3">
      <c r="A113" s="23">
        <f>RANK(K113,$K$7:$K$228,0)</f>
        <v>107</v>
      </c>
      <c r="B113" s="24">
        <v>88881</v>
      </c>
      <c r="C113" s="25" t="s">
        <v>209</v>
      </c>
      <c r="D113" s="25" t="s">
        <v>42</v>
      </c>
      <c r="E113" s="26">
        <v>2010</v>
      </c>
      <c r="F113" s="27" t="s">
        <v>210</v>
      </c>
      <c r="G113" s="26" t="s">
        <v>197</v>
      </c>
      <c r="H113" s="26" t="str">
        <f>_xlfn.IFS(E113&lt;2008.5,"U19",E113&lt;2010.5,"U17",E113&lt;2012.5,"U15",E113&lt;2014.5,"U13",E113&lt;2020,"U11")</f>
        <v>U17</v>
      </c>
      <c r="I113" s="26" t="s">
        <v>2</v>
      </c>
      <c r="J113" s="28">
        <f>COUNTIF(M113:R113,"&gt;0")</f>
        <v>3</v>
      </c>
      <c r="K113" s="29">
        <f>IF($E$4=3,LARGE(L113:R113,1)+LARGE(L113:R113,2)+LARGE(L113:R113,3),0)</f>
        <v>269</v>
      </c>
      <c r="L113" s="30">
        <f>IF(J113&gt;=3,0,IF(J113=2,(SUM(M113:R113)/2*0.95),IF(J113=1,(SUM(M113:R113)*0.95*2),)))</f>
        <v>0</v>
      </c>
      <c r="M113" s="34">
        <v>80</v>
      </c>
      <c r="N113" s="34">
        <v>104</v>
      </c>
      <c r="O113" s="20">
        <v>0</v>
      </c>
      <c r="P113" s="20">
        <v>0</v>
      </c>
      <c r="Q113" s="17">
        <v>85</v>
      </c>
      <c r="R113" s="17">
        <v>0</v>
      </c>
      <c r="S113" s="17"/>
      <c r="T113" s="52"/>
    </row>
    <row r="114" spans="1:20" x14ac:dyDescent="0.3">
      <c r="A114" s="23">
        <f>RANK(K114,$K$7:$K$228,0)</f>
        <v>108</v>
      </c>
      <c r="B114" s="24">
        <v>90413</v>
      </c>
      <c r="C114" s="25" t="s">
        <v>249</v>
      </c>
      <c r="D114" s="25" t="s">
        <v>157</v>
      </c>
      <c r="E114" s="26">
        <v>2012</v>
      </c>
      <c r="F114" s="27" t="s">
        <v>254</v>
      </c>
      <c r="G114" s="26" t="s">
        <v>197</v>
      </c>
      <c r="H114" s="26" t="str">
        <f>_xlfn.IFS(E114&lt;2008.5,"U19",E114&lt;2010.5,"U17",E114&lt;2012.5,"U15",E114&lt;2014.5,"U13",E114&lt;2020,"U11")</f>
        <v>U15</v>
      </c>
      <c r="I114" s="26" t="s">
        <v>2</v>
      </c>
      <c r="J114" s="28">
        <f>COUNTIF(M114:R114,"&gt;0")</f>
        <v>6</v>
      </c>
      <c r="K114" s="29">
        <f>IF($E$4=3,LARGE(L114:R114,1)+LARGE(L114:R114,2)+LARGE(L114:R114,3),0)</f>
        <v>268</v>
      </c>
      <c r="L114" s="30">
        <f>IF(J114&gt;=3,0,IF(J114=2,(SUM(M114:R114)/2*0.95),IF(J114=1,(SUM(M114:R114)*0.95*2),)))</f>
        <v>0</v>
      </c>
      <c r="M114" s="20">
        <v>27</v>
      </c>
      <c r="N114" s="20">
        <v>58</v>
      </c>
      <c r="O114" s="20">
        <v>76</v>
      </c>
      <c r="P114" s="20">
        <v>84</v>
      </c>
      <c r="Q114" s="20">
        <v>86</v>
      </c>
      <c r="R114" s="20">
        <v>98</v>
      </c>
      <c r="S114" s="17"/>
      <c r="T114" s="52"/>
    </row>
    <row r="115" spans="1:20" x14ac:dyDescent="0.3">
      <c r="A115" s="23">
        <f>RANK(K115,$K$7:$K$228,0)</f>
        <v>109</v>
      </c>
      <c r="B115" s="24">
        <v>88535</v>
      </c>
      <c r="C115" s="25" t="s">
        <v>137</v>
      </c>
      <c r="D115" s="25" t="s">
        <v>182</v>
      </c>
      <c r="E115" s="26">
        <v>2009</v>
      </c>
      <c r="F115" s="27" t="s">
        <v>11</v>
      </c>
      <c r="G115" s="26" t="s">
        <v>197</v>
      </c>
      <c r="H115" s="26" t="str">
        <f>_xlfn.IFS(E115&lt;2008.5,"U19",E115&lt;2010.5,"U17",E115&lt;2012.5,"U15",E115&lt;2014.5,"U13",E115&lt;2020,"U11")</f>
        <v>U17</v>
      </c>
      <c r="I115" s="26" t="s">
        <v>2</v>
      </c>
      <c r="J115" s="28">
        <f>COUNTIF(M115:R115,"&gt;0")</f>
        <v>3</v>
      </c>
      <c r="K115" s="29">
        <f>IF($E$4=3,LARGE(L115:R115,1)+LARGE(L115:R115,2)+LARGE(L115:R115,3),0)</f>
        <v>267</v>
      </c>
      <c r="L115" s="30">
        <f>IF(J115&gt;=3,0,IF(J115=2,(SUM(M115:R115)/2*0.95),IF(J115=1,(SUM(M115:R115)*0.95*2),)))</f>
        <v>0</v>
      </c>
      <c r="M115" s="20">
        <v>82</v>
      </c>
      <c r="N115" s="20">
        <v>100</v>
      </c>
      <c r="O115" s="20">
        <v>85</v>
      </c>
      <c r="P115" s="20">
        <v>0</v>
      </c>
      <c r="Q115" s="20">
        <v>0</v>
      </c>
      <c r="R115" s="20">
        <v>0</v>
      </c>
      <c r="S115" s="17"/>
      <c r="T115" s="52"/>
    </row>
    <row r="116" spans="1:20" x14ac:dyDescent="0.3">
      <c r="A116" s="23">
        <f>RANK(K116,$K$7:$K$228,0)</f>
        <v>110</v>
      </c>
      <c r="B116" s="24">
        <v>87619</v>
      </c>
      <c r="C116" s="25" t="s">
        <v>126</v>
      </c>
      <c r="D116" s="25" t="s">
        <v>157</v>
      </c>
      <c r="E116" s="26">
        <v>2011</v>
      </c>
      <c r="F116" s="27" t="s">
        <v>5</v>
      </c>
      <c r="G116" s="26" t="s">
        <v>197</v>
      </c>
      <c r="H116" s="26" t="str">
        <f>_xlfn.IFS(E116&lt;2008.5,"U19",E116&lt;2010.5,"U17",E116&lt;2012.5,"U15",E116&lt;2014.5,"U13",E116&lt;2020,"U11")</f>
        <v>U15</v>
      </c>
      <c r="I116" s="26" t="s">
        <v>2</v>
      </c>
      <c r="J116" s="28">
        <f>COUNTIF(M116:R116,"&gt;0")</f>
        <v>4</v>
      </c>
      <c r="K116" s="29">
        <f>IF($E$4=3,LARGE(L116:R116,1)+LARGE(L116:R116,2)+LARGE(L116:R116,3),0)</f>
        <v>265</v>
      </c>
      <c r="L116" s="30">
        <f>IF(J116&gt;=3,0,IF(J116=2,(SUM(M116:R116)/2*0.95),IF(J116=1,(SUM(M116:R116)*0.95*2),)))</f>
        <v>0</v>
      </c>
      <c r="M116" s="20">
        <v>90</v>
      </c>
      <c r="N116" s="20">
        <v>84</v>
      </c>
      <c r="O116" s="20">
        <v>87</v>
      </c>
      <c r="P116" s="20">
        <v>0</v>
      </c>
      <c r="Q116" s="20">
        <v>0</v>
      </c>
      <c r="R116" s="20">
        <v>88</v>
      </c>
      <c r="S116" s="17"/>
      <c r="T116" s="52"/>
    </row>
    <row r="117" spans="1:20" x14ac:dyDescent="0.3">
      <c r="A117" s="23">
        <f>RANK(K117,$K$7:$K$228,0)</f>
        <v>111</v>
      </c>
      <c r="B117" s="24">
        <v>88439</v>
      </c>
      <c r="C117" s="25" t="s">
        <v>143</v>
      </c>
      <c r="D117" s="25" t="s">
        <v>184</v>
      </c>
      <c r="E117" s="32">
        <v>2012</v>
      </c>
      <c r="F117" s="31" t="s">
        <v>11</v>
      </c>
      <c r="G117" s="26" t="s">
        <v>197</v>
      </c>
      <c r="H117" s="26" t="str">
        <f>_xlfn.IFS(E117&lt;2008.5,"U19",E117&lt;2010.5,"U17",E117&lt;2012.5,"U15",E117&lt;2014.5,"U13",E117&lt;2020,"U11")</f>
        <v>U15</v>
      </c>
      <c r="I117" s="32" t="s">
        <v>3</v>
      </c>
      <c r="J117" s="28">
        <f>COUNTIF(M117:R117,"&gt;0")</f>
        <v>2</v>
      </c>
      <c r="K117" s="29">
        <f>IF($E$4=3,LARGE(L117:R117,1)+LARGE(L117:R117,2)+LARGE(L117:R117,3),0)</f>
        <v>262.55</v>
      </c>
      <c r="L117" s="30">
        <f>IF(J117&gt;=3,0,IF(J117=2,(SUM(M117:R117)/2*0.95),IF(J117=1,(SUM(M117:R117)*0.95*2),)))</f>
        <v>84.55</v>
      </c>
      <c r="M117" s="20">
        <v>0</v>
      </c>
      <c r="N117" s="20">
        <v>86</v>
      </c>
      <c r="O117" s="20">
        <v>92</v>
      </c>
      <c r="P117" s="20">
        <v>0</v>
      </c>
      <c r="Q117" s="20">
        <v>0</v>
      </c>
      <c r="R117" s="20">
        <v>0</v>
      </c>
      <c r="S117" s="17"/>
      <c r="T117" s="52"/>
    </row>
    <row r="118" spans="1:20" x14ac:dyDescent="0.3">
      <c r="A118" s="23">
        <f>RANK(K118,$K$7:$K$228,0)</f>
        <v>112</v>
      </c>
      <c r="B118" s="24">
        <v>81982</v>
      </c>
      <c r="C118" s="25" t="s">
        <v>212</v>
      </c>
      <c r="D118" s="25" t="s">
        <v>173</v>
      </c>
      <c r="E118" s="26">
        <v>2011</v>
      </c>
      <c r="F118" s="27" t="s">
        <v>4</v>
      </c>
      <c r="G118" s="26" t="s">
        <v>197</v>
      </c>
      <c r="H118" s="26" t="str">
        <f>_xlfn.IFS(E118&lt;2008.5,"U19",E118&lt;2010.5,"U17",E118&lt;2012.5,"U15",E118&lt;2014.5,"U13",E118&lt;2020,"U11")</f>
        <v>U15</v>
      </c>
      <c r="I118" s="26" t="s">
        <v>2</v>
      </c>
      <c r="J118" s="28">
        <f>COUNTIF(M118:R118,"&gt;0")</f>
        <v>1</v>
      </c>
      <c r="K118" s="29">
        <f>IF($E$4=3,LARGE(L118:R118,1)+LARGE(L118:R118,2)+LARGE(L118:R118,3),0)</f>
        <v>255.2</v>
      </c>
      <c r="L118" s="30">
        <f>IF(J118&gt;=3,0,IF(J118=2,(SUM(M118:R118)/2*0.95),IF(J118=1,(SUM(M118:R118)*0.95*2),)))</f>
        <v>167.2</v>
      </c>
      <c r="M118" s="20">
        <v>88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17"/>
      <c r="T118" s="52"/>
    </row>
    <row r="119" spans="1:20" x14ac:dyDescent="0.3">
      <c r="A119" s="23">
        <f>RANK(K119,$K$7:$K$228,0)</f>
        <v>113</v>
      </c>
      <c r="B119" s="24">
        <v>89495</v>
      </c>
      <c r="C119" s="25" t="s">
        <v>204</v>
      </c>
      <c r="D119" s="25" t="s">
        <v>43</v>
      </c>
      <c r="E119" s="26">
        <v>2014</v>
      </c>
      <c r="F119" s="27" t="s">
        <v>27</v>
      </c>
      <c r="G119" s="26" t="s">
        <v>197</v>
      </c>
      <c r="H119" s="26" t="str">
        <f>_xlfn.IFS(E119&lt;2008.5,"U19",E119&lt;2010.5,"U17",E119&lt;2012.5,"U15",E119&lt;2014.5,"U13",E119&lt;2020,"U11")</f>
        <v>U13</v>
      </c>
      <c r="I119" s="26" t="s">
        <v>2</v>
      </c>
      <c r="J119" s="28">
        <f>COUNTIF(M119:R119,"&gt;0")</f>
        <v>5</v>
      </c>
      <c r="K119" s="29">
        <f>IF($E$4=3,LARGE(L119:R119,1)+LARGE(L119:R119,2)+LARGE(L119:R119,3),0)</f>
        <v>255</v>
      </c>
      <c r="L119" s="30">
        <f>IF(J119&gt;=3,0,IF(J119=2,(SUM(M119:R119)/2*0.95),IF(J119=1,(SUM(M119:R119)*0.95*2),)))</f>
        <v>0</v>
      </c>
      <c r="M119" s="34">
        <v>68</v>
      </c>
      <c r="N119" s="34">
        <v>85</v>
      </c>
      <c r="O119" s="34">
        <v>78</v>
      </c>
      <c r="P119" s="34">
        <v>80</v>
      </c>
      <c r="Q119" s="34">
        <v>90</v>
      </c>
      <c r="R119" s="34">
        <v>0</v>
      </c>
      <c r="S119" s="17"/>
      <c r="T119" s="52"/>
    </row>
    <row r="120" spans="1:20" x14ac:dyDescent="0.3">
      <c r="A120" s="23">
        <f>RANK(K120,$K$7:$K$228,0)</f>
        <v>114</v>
      </c>
      <c r="B120" s="24">
        <v>90454</v>
      </c>
      <c r="C120" s="25" t="s">
        <v>251</v>
      </c>
      <c r="D120" s="25" t="s">
        <v>47</v>
      </c>
      <c r="E120" s="26">
        <v>2013</v>
      </c>
      <c r="F120" s="27" t="s">
        <v>5</v>
      </c>
      <c r="G120" s="26" t="s">
        <v>197</v>
      </c>
      <c r="H120" s="26" t="str">
        <f>_xlfn.IFS(E120&lt;2008.5,"U19",E120&lt;2010.5,"U17",E120&lt;2012.5,"U15",E120&lt;2014.5,"U13",E120&lt;2020,"U11")</f>
        <v>U13</v>
      </c>
      <c r="I120" s="26" t="s">
        <v>2</v>
      </c>
      <c r="J120" s="28">
        <f>COUNTIF(M120:R120,"&gt;0")</f>
        <v>6</v>
      </c>
      <c r="K120" s="29">
        <f>IF($E$4=3,LARGE(L120:R120,1)+LARGE(L120:R120,2)+LARGE(L120:R120,3),0)</f>
        <v>254</v>
      </c>
      <c r="L120" s="30">
        <f>IF(J120&gt;=3,0,IF(J120=2,(SUM(M120:R120)/2*0.95),IF(J120=1,(SUM(M120:R120)*0.95*2),)))</f>
        <v>0</v>
      </c>
      <c r="M120" s="20">
        <v>40</v>
      </c>
      <c r="N120" s="20">
        <v>46</v>
      </c>
      <c r="O120" s="20">
        <v>82</v>
      </c>
      <c r="P120" s="20">
        <v>87</v>
      </c>
      <c r="Q120" s="20">
        <v>82</v>
      </c>
      <c r="R120" s="20">
        <v>85</v>
      </c>
      <c r="S120" s="17"/>
      <c r="T120" s="52"/>
    </row>
    <row r="121" spans="1:20" x14ac:dyDescent="0.3">
      <c r="A121" s="23">
        <f>RANK(K121,$K$7:$K$228,0)</f>
        <v>115</v>
      </c>
      <c r="B121" s="24">
        <v>87803</v>
      </c>
      <c r="C121" s="25" t="s">
        <v>139</v>
      </c>
      <c r="D121" s="25" t="s">
        <v>164</v>
      </c>
      <c r="E121" s="40">
        <v>2011</v>
      </c>
      <c r="F121" s="41" t="s">
        <v>28</v>
      </c>
      <c r="G121" s="26" t="s">
        <v>197</v>
      </c>
      <c r="H121" s="26" t="str">
        <f>_xlfn.IFS(E121&lt;2008.5,"U19",E121&lt;2010.5,"U17",E121&lt;2012.5,"U15",E121&lt;2014.5,"U13",E121&lt;2020,"U11")</f>
        <v>U15</v>
      </c>
      <c r="I121" s="32" t="s">
        <v>3</v>
      </c>
      <c r="J121" s="28">
        <f>COUNTIF(M121:R121,"&gt;0")</f>
        <v>2</v>
      </c>
      <c r="K121" s="29">
        <f>IF($E$4=3,LARGE(L121:R121,1)+LARGE(L121:R121,2)+LARGE(L121:R121,3),0)</f>
        <v>250.75</v>
      </c>
      <c r="L121" s="30">
        <f>IF(J121&gt;=3,0,IF(J121=2,(SUM(M121:R121)/2*0.95),IF(J121=1,(SUM(M121:R121)*0.95*2),)))</f>
        <v>80.75</v>
      </c>
      <c r="M121" s="20">
        <v>0</v>
      </c>
      <c r="N121" s="20">
        <v>90</v>
      </c>
      <c r="O121" s="20">
        <v>0</v>
      </c>
      <c r="P121" s="20">
        <v>0</v>
      </c>
      <c r="Q121" s="20">
        <v>80</v>
      </c>
      <c r="R121" s="20">
        <v>0</v>
      </c>
      <c r="S121" s="20" t="s">
        <v>352</v>
      </c>
      <c r="T121" s="52"/>
    </row>
    <row r="122" spans="1:20" x14ac:dyDescent="0.3">
      <c r="A122" s="23">
        <f>RANK(K122,$K$7:$K$228,0)</f>
        <v>115</v>
      </c>
      <c r="B122" s="24">
        <v>84057</v>
      </c>
      <c r="C122" s="25" t="s">
        <v>136</v>
      </c>
      <c r="D122" s="25" t="s">
        <v>34</v>
      </c>
      <c r="E122" s="26">
        <v>2013</v>
      </c>
      <c r="F122" s="27" t="s">
        <v>12</v>
      </c>
      <c r="G122" s="26" t="s">
        <v>197</v>
      </c>
      <c r="H122" s="26" t="str">
        <f>_xlfn.IFS(E122&lt;2008.5,"U19",E122&lt;2010.5,"U17",E122&lt;2012.5,"U15",E122&lt;2014.5,"U13",E122&lt;2020,"U11")</f>
        <v>U13</v>
      </c>
      <c r="I122" s="26" t="s">
        <v>2</v>
      </c>
      <c r="J122" s="28">
        <f>COUNTIF(M122:R122,"&gt;0")</f>
        <v>2</v>
      </c>
      <c r="K122" s="29">
        <f>IF($E$4=3,LARGE(L122:R122,1)+LARGE(L122:R122,2)+LARGE(L122:R122,3),0)</f>
        <v>250.75</v>
      </c>
      <c r="L122" s="30">
        <f>IF(J122&gt;=3,0,IF(J122=2,(SUM(M122:R122)/2*0.95),IF(J122=1,(SUM(M122:R122)*0.95*2),)))</f>
        <v>80.75</v>
      </c>
      <c r="M122" s="20">
        <v>0</v>
      </c>
      <c r="N122" s="20">
        <v>0</v>
      </c>
      <c r="O122" s="20">
        <v>0</v>
      </c>
      <c r="P122" s="20">
        <v>70</v>
      </c>
      <c r="Q122" s="20">
        <v>0</v>
      </c>
      <c r="R122" s="20">
        <v>100</v>
      </c>
      <c r="S122" s="17" t="s">
        <v>17</v>
      </c>
      <c r="T122" s="52"/>
    </row>
    <row r="123" spans="1:20" x14ac:dyDescent="0.3">
      <c r="A123" s="23">
        <f>RANK(K123,$K$7:$K$228,0)</f>
        <v>117</v>
      </c>
      <c r="B123" s="24">
        <v>89490</v>
      </c>
      <c r="C123" s="25" t="s">
        <v>216</v>
      </c>
      <c r="D123" s="25" t="s">
        <v>217</v>
      </c>
      <c r="E123" s="26">
        <v>2013</v>
      </c>
      <c r="F123" s="27" t="s">
        <v>27</v>
      </c>
      <c r="G123" s="26" t="s">
        <v>197</v>
      </c>
      <c r="H123" s="26" t="str">
        <f>_xlfn.IFS(E123&lt;2008.5,"U19",E123&lt;2010.5,"U17",E123&lt;2012.5,"U15",E123&lt;2014.5,"U13",E123&lt;2020,"U11")</f>
        <v>U13</v>
      </c>
      <c r="I123" s="26" t="s">
        <v>2</v>
      </c>
      <c r="J123" s="28">
        <f>COUNTIF(M123:R123,"&gt;0")</f>
        <v>4</v>
      </c>
      <c r="K123" s="29">
        <f>IF($E$4=3,LARGE(L123:R123,1)+LARGE(L123:R123,2)+LARGE(L123:R123,3),0)</f>
        <v>249</v>
      </c>
      <c r="L123" s="30">
        <f>IF(J123&gt;=3,0,IF(J123=2,(SUM(M123:R123)/2*0.95),IF(J123=1,(SUM(M123:R123)*0.95*2),)))</f>
        <v>0</v>
      </c>
      <c r="M123" s="34">
        <v>72</v>
      </c>
      <c r="N123" s="34">
        <v>0</v>
      </c>
      <c r="O123" s="34">
        <v>84</v>
      </c>
      <c r="P123" s="34">
        <v>86</v>
      </c>
      <c r="Q123" s="34">
        <v>79</v>
      </c>
      <c r="R123" s="34">
        <v>0</v>
      </c>
      <c r="S123" s="20" t="s">
        <v>352</v>
      </c>
      <c r="T123" s="52"/>
    </row>
    <row r="124" spans="1:20" x14ac:dyDescent="0.3">
      <c r="A124" s="23">
        <f>RANK(K124,$K$7:$K$228,0)</f>
        <v>118</v>
      </c>
      <c r="B124" s="37">
        <v>89687</v>
      </c>
      <c r="C124" s="38" t="s">
        <v>221</v>
      </c>
      <c r="D124" s="38" t="s">
        <v>52</v>
      </c>
      <c r="E124" s="39">
        <v>2014</v>
      </c>
      <c r="F124" s="38" t="s">
        <v>8</v>
      </c>
      <c r="G124" s="39" t="s">
        <v>197</v>
      </c>
      <c r="H124" s="26" t="str">
        <f>_xlfn.IFS(E124&lt;2008.5,"U19",E124&lt;2010.5,"U17",E124&lt;2012.5,"U15",E124&lt;2014.5,"U13",E124&lt;2020,"U11")</f>
        <v>U13</v>
      </c>
      <c r="I124" s="39" t="s">
        <v>2</v>
      </c>
      <c r="J124" s="28">
        <f>COUNTIF(M124:R124,"&gt;0")</f>
        <v>4</v>
      </c>
      <c r="K124" s="29">
        <f>IF($E$4=3,LARGE(L124:R124,1)+LARGE(L124:R124,2)+LARGE(L124:R124,3),0)</f>
        <v>248</v>
      </c>
      <c r="L124" s="30">
        <f>IF(J124&gt;=3,0,IF(J124=2,(SUM(M124:R124)/2*0.95),IF(J124=1,(SUM(M124:R124)*0.95*2),)))</f>
        <v>0</v>
      </c>
      <c r="M124" s="20">
        <v>0</v>
      </c>
      <c r="N124" s="20">
        <v>79</v>
      </c>
      <c r="O124" s="20">
        <v>0</v>
      </c>
      <c r="P124" s="20">
        <v>82</v>
      </c>
      <c r="Q124" s="20">
        <v>78</v>
      </c>
      <c r="R124" s="20">
        <v>87</v>
      </c>
      <c r="S124" s="17"/>
      <c r="T124" s="52"/>
    </row>
    <row r="125" spans="1:20" x14ac:dyDescent="0.3">
      <c r="A125" s="23">
        <f>RANK(K125,$K$7:$K$228,0)</f>
        <v>119</v>
      </c>
      <c r="B125" s="24">
        <v>81967</v>
      </c>
      <c r="C125" s="25" t="s">
        <v>117</v>
      </c>
      <c r="D125" s="25" t="s">
        <v>39</v>
      </c>
      <c r="E125" s="26">
        <v>2014</v>
      </c>
      <c r="F125" s="25" t="s">
        <v>11</v>
      </c>
      <c r="G125" s="26" t="s">
        <v>197</v>
      </c>
      <c r="H125" s="26" t="str">
        <f>_xlfn.IFS(E125&lt;2008.5,"U19",E125&lt;2010.5,"U17",E125&lt;2012.5,"U15",E125&lt;2014.5,"U13",E125&lt;2020,"U11")</f>
        <v>U13</v>
      </c>
      <c r="I125" s="26" t="s">
        <v>2</v>
      </c>
      <c r="J125" s="28">
        <f>COUNTIF(M125:R125,"&gt;0")</f>
        <v>3</v>
      </c>
      <c r="K125" s="29">
        <f>IF($E$4=3,LARGE(L125:R125,1)+LARGE(L125:R125,2)+LARGE(L125:R125,3),0)</f>
        <v>247</v>
      </c>
      <c r="L125" s="30">
        <f>IF(J125&gt;=3,0,IF(J125=2,(SUM(M125:R125)/2*0.95),IF(J125=1,(SUM(M125:R125)*0.95*2),)))</f>
        <v>0</v>
      </c>
      <c r="M125" s="20">
        <v>79</v>
      </c>
      <c r="N125" s="20">
        <v>78</v>
      </c>
      <c r="O125" s="20">
        <v>90</v>
      </c>
      <c r="P125" s="20">
        <v>0</v>
      </c>
      <c r="Q125" s="20">
        <v>0</v>
      </c>
      <c r="R125" s="20">
        <v>0</v>
      </c>
      <c r="S125" s="17"/>
      <c r="T125" s="52"/>
    </row>
    <row r="126" spans="1:20" x14ac:dyDescent="0.3">
      <c r="A126" s="23">
        <f>RANK(K126,$K$7:$K$228,0)</f>
        <v>120</v>
      </c>
      <c r="B126" s="24">
        <v>90263</v>
      </c>
      <c r="C126" s="25" t="s">
        <v>243</v>
      </c>
      <c r="D126" s="25" t="s">
        <v>161</v>
      </c>
      <c r="E126" s="26">
        <v>2014</v>
      </c>
      <c r="F126" s="27" t="s">
        <v>28</v>
      </c>
      <c r="G126" s="26" t="s">
        <v>197</v>
      </c>
      <c r="H126" s="26" t="str">
        <f>_xlfn.IFS(E126&lt;2008.5,"U19",E126&lt;2010.5,"U17",E126&lt;2012.5,"U15",E126&lt;2014.5,"U13",E126&lt;2020,"U11")</f>
        <v>U13</v>
      </c>
      <c r="I126" s="26" t="s">
        <v>2</v>
      </c>
      <c r="J126" s="28">
        <f>COUNTIF(M126:R126,"&gt;0")</f>
        <v>4</v>
      </c>
      <c r="K126" s="29">
        <f>IF($E$4=3,LARGE(L126:R126,1)+LARGE(L126:R126,2)+LARGE(L126:R126,3),0)</f>
        <v>239</v>
      </c>
      <c r="L126" s="30">
        <f>IF(J126&gt;=3,0,IF(J126=2,(SUM(M126:R126)/2*0.95),IF(J126=1,(SUM(M126:R126)*0.95*2),)))</f>
        <v>0</v>
      </c>
      <c r="M126" s="20">
        <v>38</v>
      </c>
      <c r="N126" s="20">
        <v>82</v>
      </c>
      <c r="O126" s="20">
        <v>0</v>
      </c>
      <c r="P126" s="20">
        <v>85</v>
      </c>
      <c r="Q126" s="20">
        <v>72</v>
      </c>
      <c r="R126" s="20">
        <v>0</v>
      </c>
      <c r="S126" s="17"/>
      <c r="T126" s="52"/>
    </row>
    <row r="127" spans="1:20" x14ac:dyDescent="0.3">
      <c r="A127" s="23">
        <f>RANK(K127,$K$7:$K$228,0)</f>
        <v>121</v>
      </c>
      <c r="B127" s="24">
        <v>89686</v>
      </c>
      <c r="C127" s="38" t="s">
        <v>225</v>
      </c>
      <c r="D127" s="38" t="s">
        <v>29</v>
      </c>
      <c r="E127" s="39">
        <v>2014</v>
      </c>
      <c r="F127" s="38" t="s">
        <v>8</v>
      </c>
      <c r="G127" s="39" t="s">
        <v>197</v>
      </c>
      <c r="H127" s="26" t="str">
        <f>_xlfn.IFS(E127&lt;2008.5,"U19",E127&lt;2010.5,"U17",E127&lt;2012.5,"U15",E127&lt;2014.5,"U13",E127&lt;2020,"U11")</f>
        <v>U13</v>
      </c>
      <c r="I127" s="39" t="s">
        <v>2</v>
      </c>
      <c r="J127" s="28">
        <f>COUNTIF(M127:R127,"&gt;0")</f>
        <v>2</v>
      </c>
      <c r="K127" s="29">
        <f>IF($E$4=3,LARGE(L127:R127,1)+LARGE(L127:R127,2)+LARGE(L127:R127,3),0)</f>
        <v>237.47499999999999</v>
      </c>
      <c r="L127" s="30">
        <f>IF(J127&gt;=3,0,IF(J127=2,(SUM(M127:R127)/2*0.95),IF(J127=1,(SUM(M127:R127)*0.95*2),)))</f>
        <v>76.474999999999994</v>
      </c>
      <c r="M127" s="20">
        <v>74</v>
      </c>
      <c r="N127" s="20">
        <v>87</v>
      </c>
      <c r="O127" s="20">
        <v>0</v>
      </c>
      <c r="P127" s="20">
        <v>0</v>
      </c>
      <c r="Q127" s="20">
        <v>0</v>
      </c>
      <c r="R127" s="20">
        <v>0</v>
      </c>
      <c r="S127" s="17"/>
      <c r="T127" s="52"/>
    </row>
    <row r="128" spans="1:20" x14ac:dyDescent="0.3">
      <c r="A128" s="23">
        <f>RANK(K128,$K$7:$K$228,0)</f>
        <v>122</v>
      </c>
      <c r="B128" s="24">
        <v>88534</v>
      </c>
      <c r="C128" s="25" t="s">
        <v>140</v>
      </c>
      <c r="D128" s="25" t="s">
        <v>183</v>
      </c>
      <c r="E128" s="26">
        <v>2011</v>
      </c>
      <c r="F128" s="27" t="s">
        <v>11</v>
      </c>
      <c r="G128" s="26" t="s">
        <v>197</v>
      </c>
      <c r="H128" s="26" t="str">
        <f>_xlfn.IFS(E128&lt;2008.5,"U19",E128&lt;2010.5,"U17",E128&lt;2012.5,"U15",E128&lt;2014.5,"U13",E128&lt;2020,"U11")</f>
        <v>U15</v>
      </c>
      <c r="I128" s="26" t="s">
        <v>2</v>
      </c>
      <c r="J128" s="28">
        <f>COUNTIF(M128:R128,"&gt;0")</f>
        <v>2</v>
      </c>
      <c r="K128" s="29">
        <f>IF($E$4=3,LARGE(L128:R128,1)+LARGE(L128:R128,2)+LARGE(L128:R128,3),0)</f>
        <v>236</v>
      </c>
      <c r="L128" s="30">
        <f>IF(J128&gt;=3,0,IF(J128=2,(SUM(M128:R128)/2*0.95),IF(J128=1,(SUM(M128:R128)*0.95*2),)))</f>
        <v>76</v>
      </c>
      <c r="M128" s="20">
        <v>80</v>
      </c>
      <c r="N128" s="20">
        <v>80</v>
      </c>
      <c r="O128" s="20">
        <v>0</v>
      </c>
      <c r="P128" s="20">
        <v>0</v>
      </c>
      <c r="Q128" s="20">
        <v>0</v>
      </c>
      <c r="R128" s="20">
        <v>0</v>
      </c>
      <c r="S128" s="17"/>
      <c r="T128" s="52"/>
    </row>
    <row r="129" spans="1:20" x14ac:dyDescent="0.3">
      <c r="A129" s="23">
        <f>RANK(K129,$K$7:$K$228,0)</f>
        <v>122</v>
      </c>
      <c r="B129" s="24">
        <v>90418</v>
      </c>
      <c r="C129" s="38" t="s">
        <v>228</v>
      </c>
      <c r="D129" s="38" t="s">
        <v>229</v>
      </c>
      <c r="E129" s="39">
        <v>2013</v>
      </c>
      <c r="F129" s="38" t="s">
        <v>27</v>
      </c>
      <c r="G129" s="39" t="s">
        <v>197</v>
      </c>
      <c r="H129" s="26" t="str">
        <f>_xlfn.IFS(E129&lt;2008.5,"U19",E129&lt;2010.5,"U17",E129&lt;2012.5,"U15",E129&lt;2014.5,"U13",E129&lt;2020,"U11")</f>
        <v>U13</v>
      </c>
      <c r="I129" s="39" t="s">
        <v>2</v>
      </c>
      <c r="J129" s="28">
        <f>COUNTIF(M129:R129,"&gt;0")</f>
        <v>5</v>
      </c>
      <c r="K129" s="29">
        <f>IF($E$4=3,LARGE(L129:R129,1)+LARGE(L129:R129,2)+LARGE(L129:R129,3),0)</f>
        <v>236</v>
      </c>
      <c r="L129" s="30">
        <f>IF(J129&gt;=3,0,IF(J129=2,(SUM(M129:R129)/2*0.95),IF(J129=1,(SUM(M129:R129)*0.95*2),)))</f>
        <v>0</v>
      </c>
      <c r="M129" s="20">
        <v>65</v>
      </c>
      <c r="N129" s="20">
        <v>0</v>
      </c>
      <c r="O129" s="20">
        <v>78</v>
      </c>
      <c r="P129" s="20">
        <v>74</v>
      </c>
      <c r="Q129" s="20">
        <v>68</v>
      </c>
      <c r="R129" s="20">
        <v>84</v>
      </c>
      <c r="S129" s="17"/>
      <c r="T129" s="52"/>
    </row>
    <row r="130" spans="1:20" x14ac:dyDescent="0.3">
      <c r="A130" s="23">
        <f>RANK(K130,$K$7:$K$228,0)</f>
        <v>124</v>
      </c>
      <c r="B130" s="24">
        <v>85024</v>
      </c>
      <c r="C130" s="25" t="s">
        <v>124</v>
      </c>
      <c r="D130" s="25" t="s">
        <v>176</v>
      </c>
      <c r="E130" s="32">
        <v>2010</v>
      </c>
      <c r="F130" s="33" t="s">
        <v>27</v>
      </c>
      <c r="G130" s="26" t="s">
        <v>197</v>
      </c>
      <c r="H130" s="26" t="str">
        <f>_xlfn.IFS(E130&lt;2008.5,"U19",E130&lt;2010.5,"U17",E130&lt;2012.5,"U15",E130&lt;2014.5,"U13",E130&lt;2020,"U11")</f>
        <v>U17</v>
      </c>
      <c r="I130" s="32" t="s">
        <v>3</v>
      </c>
      <c r="J130" s="28">
        <f>COUNTIF(M130:R130,"&gt;0")</f>
        <v>2</v>
      </c>
      <c r="K130" s="29">
        <f>IF($E$4=3,LARGE(L130:R130,1)+LARGE(L130:R130,2)+LARGE(L130:R130,3),0)</f>
        <v>233.05</v>
      </c>
      <c r="L130" s="30">
        <f>IF(J130&gt;=3,0,IF(J130=2,(SUM(M130:R130)/2*0.95),IF(J130=1,(SUM(M130:R130)*0.95*2),)))</f>
        <v>75.05</v>
      </c>
      <c r="M130" s="20">
        <v>0</v>
      </c>
      <c r="N130" s="20">
        <v>0</v>
      </c>
      <c r="O130" s="20">
        <v>0</v>
      </c>
      <c r="P130" s="20">
        <v>80</v>
      </c>
      <c r="Q130" s="20">
        <v>78</v>
      </c>
      <c r="R130" s="20">
        <v>0</v>
      </c>
      <c r="S130" s="17"/>
      <c r="T130" s="52"/>
    </row>
    <row r="131" spans="1:20" x14ac:dyDescent="0.3">
      <c r="A131" s="23">
        <f>RANK(K131,$K$7:$K$228,0)</f>
        <v>125</v>
      </c>
      <c r="B131" s="37">
        <v>90245</v>
      </c>
      <c r="C131" s="38" t="s">
        <v>232</v>
      </c>
      <c r="D131" s="38" t="s">
        <v>40</v>
      </c>
      <c r="E131" s="39">
        <v>2010</v>
      </c>
      <c r="F131" s="38" t="s">
        <v>8</v>
      </c>
      <c r="G131" s="39" t="s">
        <v>197</v>
      </c>
      <c r="H131" s="26" t="str">
        <f>_xlfn.IFS(E131&lt;2008.5,"U19",E131&lt;2010.5,"U17",E131&lt;2012.5,"U15",E131&lt;2014.5,"U13",E131&lt;2020,"U11")</f>
        <v>U17</v>
      </c>
      <c r="I131" s="39" t="s">
        <v>2</v>
      </c>
      <c r="J131" s="28">
        <f>COUNTIF(M131:R131,"&gt;0")</f>
        <v>6</v>
      </c>
      <c r="K131" s="29">
        <f>IF($E$4=3,LARGE(L131:R131,1)+LARGE(L131:R131,2)+LARGE(L131:R131,3),0)</f>
        <v>230</v>
      </c>
      <c r="L131" s="30">
        <f>IF(J131&gt;=3,0,IF(J131=2,(SUM(M131:R131)/2*0.95),IF(J131=1,(SUM(M131:R131)*0.95*2),)))</f>
        <v>0</v>
      </c>
      <c r="M131" s="34">
        <v>60</v>
      </c>
      <c r="N131" s="34">
        <v>64</v>
      </c>
      <c r="O131" s="34">
        <v>70</v>
      </c>
      <c r="P131" s="34">
        <v>68</v>
      </c>
      <c r="Q131" s="20">
        <v>67</v>
      </c>
      <c r="R131" s="20">
        <v>92</v>
      </c>
      <c r="S131" s="17"/>
      <c r="T131" s="52"/>
    </row>
    <row r="132" spans="1:20" x14ac:dyDescent="0.3">
      <c r="A132" s="23">
        <f>RANK(K132,$K$7:$K$228,0)</f>
        <v>126</v>
      </c>
      <c r="B132" s="37">
        <v>90246</v>
      </c>
      <c r="C132" s="38" t="s">
        <v>232</v>
      </c>
      <c r="D132" s="38" t="s">
        <v>47</v>
      </c>
      <c r="E132" s="39">
        <v>2014</v>
      </c>
      <c r="F132" s="38" t="s">
        <v>8</v>
      </c>
      <c r="G132" s="39" t="s">
        <v>197</v>
      </c>
      <c r="H132" s="26" t="str">
        <f>_xlfn.IFS(E132&lt;2008.5,"U19",E132&lt;2010.5,"U17",E132&lt;2012.5,"U15",E132&lt;2014.5,"U13",E132&lt;2020,"U11")</f>
        <v>U13</v>
      </c>
      <c r="I132" s="39" t="s">
        <v>2</v>
      </c>
      <c r="J132" s="28">
        <f>COUNTIF(M132:R132,"&gt;0")</f>
        <v>6</v>
      </c>
      <c r="K132" s="29">
        <f>IF($E$4=3,LARGE(L132:R132,1)+LARGE(L132:R132,2)+LARGE(L132:R132,3),0)</f>
        <v>227</v>
      </c>
      <c r="L132" s="30">
        <f>IF(J132&gt;=3,0,IF(J132=2,(SUM(M132:R132)/2*0.95),IF(J132=1,(SUM(M132:R132)*0.95*2),)))</f>
        <v>0</v>
      </c>
      <c r="M132" s="34">
        <v>52</v>
      </c>
      <c r="N132" s="34">
        <v>66</v>
      </c>
      <c r="O132" s="34">
        <v>67</v>
      </c>
      <c r="P132" s="34">
        <v>78</v>
      </c>
      <c r="Q132" s="34">
        <v>70</v>
      </c>
      <c r="R132" s="34">
        <v>79</v>
      </c>
      <c r="S132" s="17" t="s">
        <v>24</v>
      </c>
      <c r="T132" s="52"/>
    </row>
    <row r="133" spans="1:20" x14ac:dyDescent="0.3">
      <c r="A133" s="23">
        <f>RANK(K133,$K$7:$K$228,0)</f>
        <v>127</v>
      </c>
      <c r="B133" s="24">
        <v>87076</v>
      </c>
      <c r="C133" s="25" t="s">
        <v>148</v>
      </c>
      <c r="D133" s="25" t="s">
        <v>186</v>
      </c>
      <c r="E133" s="26">
        <v>2013</v>
      </c>
      <c r="F133" s="27" t="s">
        <v>27</v>
      </c>
      <c r="G133" s="26" t="s">
        <v>197</v>
      </c>
      <c r="H133" s="26" t="str">
        <f>_xlfn.IFS(E133&lt;2008.5,"U19",E133&lt;2010.5,"U17",E133&lt;2012.5,"U15",E133&lt;2014.5,"U13",E133&lt;2020,"U11")</f>
        <v>U13</v>
      </c>
      <c r="I133" s="26" t="s">
        <v>2</v>
      </c>
      <c r="J133" s="28">
        <f>COUNTIF(M133:R133,"&gt;0")</f>
        <v>3</v>
      </c>
      <c r="K133" s="29">
        <f>IF($E$4=3,LARGE(L133:R133,1)+LARGE(L133:R133,2)+LARGE(L133:R133,3),0)</f>
        <v>226</v>
      </c>
      <c r="L133" s="30">
        <f>IF(J133&gt;=3,0,IF(J133=2,(SUM(M133:R133)/2*0.95),IF(J133=1,(SUM(M133:R133)*0.95*2),)))</f>
        <v>0</v>
      </c>
      <c r="M133" s="20">
        <v>70</v>
      </c>
      <c r="N133" s="20">
        <v>0</v>
      </c>
      <c r="O133" s="20">
        <v>80</v>
      </c>
      <c r="P133" s="20">
        <v>76</v>
      </c>
      <c r="Q133" s="20">
        <v>0</v>
      </c>
      <c r="R133" s="20">
        <v>0</v>
      </c>
      <c r="S133" s="17"/>
      <c r="T133" s="52"/>
    </row>
    <row r="134" spans="1:20" x14ac:dyDescent="0.3">
      <c r="A134" s="23">
        <f>RANK(K134,$K$7:$K$228,0)</f>
        <v>128</v>
      </c>
      <c r="B134" s="24">
        <v>90993</v>
      </c>
      <c r="C134" s="25" t="s">
        <v>282</v>
      </c>
      <c r="D134" s="25" t="s">
        <v>155</v>
      </c>
      <c r="E134" s="26">
        <v>2012</v>
      </c>
      <c r="F134" s="27" t="s">
        <v>10</v>
      </c>
      <c r="G134" s="26" t="s">
        <v>197</v>
      </c>
      <c r="H134" s="26" t="str">
        <f>_xlfn.IFS(E134&lt;2008.5,"U19",E134&lt;2010.5,"U17",E134&lt;2012.5,"U15",E134&lt;2014.5,"U13",E134&lt;2020,"U11")</f>
        <v>U15</v>
      </c>
      <c r="I134" s="26" t="s">
        <v>2</v>
      </c>
      <c r="J134" s="28">
        <f>COUNTIF(M134:R134,"&gt;0")</f>
        <v>3</v>
      </c>
      <c r="K134" s="29">
        <f>IF($E$4=3,LARGE(L134:R134,1)+LARGE(L134:R134,2)+LARGE(L134:R134,3),0)</f>
        <v>224</v>
      </c>
      <c r="L134" s="30">
        <f>IF(J134&gt;=3,0,IF(J134=2,(SUM(M134:R134)/2*0.95),IF(J134=1,(SUM(M134:R134)*0.95*2),)))</f>
        <v>0</v>
      </c>
      <c r="M134" s="20">
        <v>0</v>
      </c>
      <c r="N134" s="20">
        <v>0</v>
      </c>
      <c r="O134" s="20">
        <v>0</v>
      </c>
      <c r="P134" s="20">
        <v>64</v>
      </c>
      <c r="Q134" s="20">
        <v>74</v>
      </c>
      <c r="R134" s="20">
        <v>86</v>
      </c>
      <c r="S134" s="17"/>
      <c r="T134" s="52"/>
    </row>
    <row r="135" spans="1:20" x14ac:dyDescent="0.3">
      <c r="A135" s="23">
        <f>RANK(K135,$K$7:$K$228,0)</f>
        <v>129</v>
      </c>
      <c r="B135" s="24">
        <v>80261</v>
      </c>
      <c r="C135" s="25" t="s">
        <v>277</v>
      </c>
      <c r="D135" s="25" t="s">
        <v>278</v>
      </c>
      <c r="E135" s="26">
        <v>2014</v>
      </c>
      <c r="F135" s="27" t="s">
        <v>4</v>
      </c>
      <c r="G135" s="26" t="s">
        <v>197</v>
      </c>
      <c r="H135" s="26" t="str">
        <f>_xlfn.IFS(E135&lt;2008.5,"U19",E135&lt;2010.5,"U17",E135&lt;2012.5,"U15",E135&lt;2014.5,"U13",E135&lt;2020,"U11")</f>
        <v>U13</v>
      </c>
      <c r="I135" s="26" t="s">
        <v>2</v>
      </c>
      <c r="J135" s="28">
        <f>COUNTIF(M135:R135,"&gt;0")</f>
        <v>3</v>
      </c>
      <c r="K135" s="29">
        <f>IF($E$4=3,LARGE(L135:R135,1)+LARGE(L135:R135,2)+LARGE(L135:R135,3),0)</f>
        <v>222</v>
      </c>
      <c r="L135" s="30">
        <f>IF(J135&gt;=3,0,IF(J135=2,(SUM(M135:R135)/2*0.95),IF(J135=1,(SUM(M135:R135)*0.95*2),)))</f>
        <v>0</v>
      </c>
      <c r="M135" s="20">
        <v>0</v>
      </c>
      <c r="N135" s="20">
        <v>0</v>
      </c>
      <c r="O135" s="20">
        <v>0</v>
      </c>
      <c r="P135" s="20">
        <v>58</v>
      </c>
      <c r="Q135" s="20">
        <v>60</v>
      </c>
      <c r="R135" s="20">
        <v>104</v>
      </c>
      <c r="S135" s="17" t="s">
        <v>17</v>
      </c>
      <c r="T135" s="52"/>
    </row>
    <row r="136" spans="1:20" x14ac:dyDescent="0.3">
      <c r="A136" s="23">
        <f>RANK(K136,$K$7:$K$228,0)</f>
        <v>130</v>
      </c>
      <c r="B136" s="24">
        <v>83776</v>
      </c>
      <c r="C136" s="25" t="s">
        <v>97</v>
      </c>
      <c r="D136" s="25" t="s">
        <v>155</v>
      </c>
      <c r="E136" s="26">
        <v>2010</v>
      </c>
      <c r="F136" s="25" t="s">
        <v>26</v>
      </c>
      <c r="G136" s="26" t="s">
        <v>197</v>
      </c>
      <c r="H136" s="26" t="str">
        <f>_xlfn.IFS(E136&lt;2008.5,"U19",E136&lt;2010.5,"U17",E136&lt;2012.5,"U15",E136&lt;2014.5,"U13",E136&lt;2020,"U11")</f>
        <v>U17</v>
      </c>
      <c r="I136" s="26" t="s">
        <v>2</v>
      </c>
      <c r="J136" s="28">
        <f>COUNTIF(M136:R136,"&gt;0")</f>
        <v>1</v>
      </c>
      <c r="K136" s="29">
        <f>IF($E$4=3,LARGE(L136:R136,1)+LARGE(L136:R136,2)+LARGE(L136:R136,3),0)</f>
        <v>220.4</v>
      </c>
      <c r="L136" s="30">
        <f>IF(J136&gt;=3,0,IF(J136=2,(SUM(M136:R136)/2*0.95),IF(J136=1,(SUM(M136:R136)*0.95*2),)))</f>
        <v>144.4</v>
      </c>
      <c r="M136" s="20">
        <v>76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17"/>
      <c r="T136" s="52"/>
    </row>
    <row r="137" spans="1:20" x14ac:dyDescent="0.3">
      <c r="A137" s="23">
        <f>RANK(K137,$K$7:$K$228,0)</f>
        <v>131</v>
      </c>
      <c r="B137" s="24">
        <v>89479</v>
      </c>
      <c r="C137" s="25" t="s">
        <v>215</v>
      </c>
      <c r="D137" s="25" t="s">
        <v>47</v>
      </c>
      <c r="E137" s="26">
        <v>2013</v>
      </c>
      <c r="F137" s="27" t="s">
        <v>27</v>
      </c>
      <c r="G137" s="26" t="s">
        <v>197</v>
      </c>
      <c r="H137" s="26" t="str">
        <f>_xlfn.IFS(E137&lt;2008.5,"U19",E137&lt;2010.5,"U17",E137&lt;2012.5,"U15",E137&lt;2014.5,"U13",E137&lt;2020,"U11")</f>
        <v>U13</v>
      </c>
      <c r="I137" s="26" t="s">
        <v>2</v>
      </c>
      <c r="J137" s="28">
        <f>COUNTIF(M137:R137,"&gt;0")</f>
        <v>4</v>
      </c>
      <c r="K137" s="29">
        <f>IF($E$4=3,LARGE(L137:R137,1)+LARGE(L137:R137,2)+LARGE(L137:R137,3),0)</f>
        <v>218</v>
      </c>
      <c r="L137" s="30">
        <f>IF(J137&gt;=3,0,IF(J137=2,(SUM(M137:R137)/2*0.95),IF(J137=1,(SUM(M137:R137)*0.95*2),)))</f>
        <v>0</v>
      </c>
      <c r="M137" s="20">
        <v>0</v>
      </c>
      <c r="N137" s="20">
        <v>80</v>
      </c>
      <c r="O137" s="20">
        <v>0</v>
      </c>
      <c r="P137" s="20">
        <v>78</v>
      </c>
      <c r="Q137" s="20">
        <v>58</v>
      </c>
      <c r="R137" s="20">
        <v>60</v>
      </c>
      <c r="S137" s="17" t="s">
        <v>296</v>
      </c>
      <c r="T137" s="52"/>
    </row>
    <row r="138" spans="1:20" x14ac:dyDescent="0.3">
      <c r="A138" s="23">
        <f>RANK(K138,$K$7:$K$228,0)</f>
        <v>132</v>
      </c>
      <c r="B138" s="24">
        <v>90261</v>
      </c>
      <c r="C138" s="31" t="s">
        <v>247</v>
      </c>
      <c r="D138" s="31" t="s">
        <v>248</v>
      </c>
      <c r="E138" s="32">
        <v>2011</v>
      </c>
      <c r="F138" s="33" t="s">
        <v>28</v>
      </c>
      <c r="G138" s="32" t="s">
        <v>197</v>
      </c>
      <c r="H138" s="26" t="str">
        <f>_xlfn.IFS(E138&lt;2008.5,"U19",E138&lt;2010.5,"U17",E138&lt;2012.5,"U15",E138&lt;2014.5,"U13",E138&lt;2020,"U11")</f>
        <v>U15</v>
      </c>
      <c r="I138" s="32" t="s">
        <v>3</v>
      </c>
      <c r="J138" s="28">
        <f>COUNTIF(M138:R138,"&gt;0")</f>
        <v>4</v>
      </c>
      <c r="K138" s="29">
        <f>IF($E$4=3,LARGE(L138:R138,1)+LARGE(L138:R138,2)+LARGE(L138:R138,3),0)</f>
        <v>217</v>
      </c>
      <c r="L138" s="30">
        <f>IF(J138&gt;=3,0,IF(J138=2,(SUM(M138:R138)/2*0.95),IF(J138=1,(SUM(M138:R138)*0.95*2),)))</f>
        <v>0</v>
      </c>
      <c r="M138" s="20">
        <v>44</v>
      </c>
      <c r="N138" s="20">
        <v>74</v>
      </c>
      <c r="O138" s="20">
        <v>0</v>
      </c>
      <c r="P138" s="20">
        <v>67</v>
      </c>
      <c r="Q138" s="20">
        <v>76</v>
      </c>
      <c r="R138" s="20">
        <v>0</v>
      </c>
      <c r="S138" s="17"/>
      <c r="T138" s="52"/>
    </row>
    <row r="139" spans="1:20" x14ac:dyDescent="0.3">
      <c r="A139" s="23">
        <f>RANK(K139,$K$7:$K$228,0)</f>
        <v>133</v>
      </c>
      <c r="B139" s="24">
        <v>87618</v>
      </c>
      <c r="C139" s="25" t="s">
        <v>149</v>
      </c>
      <c r="D139" s="25" t="s">
        <v>187</v>
      </c>
      <c r="E139" s="32">
        <v>2013</v>
      </c>
      <c r="F139" s="33" t="s">
        <v>5</v>
      </c>
      <c r="G139" s="26" t="s">
        <v>197</v>
      </c>
      <c r="H139" s="26" t="str">
        <f>_xlfn.IFS(E139&lt;2008.5,"U19",E139&lt;2010.5,"U17",E139&lt;2012.5,"U15",E139&lt;2014.5,"U13",E139&lt;2020,"U11")</f>
        <v>U13</v>
      </c>
      <c r="I139" s="32" t="s">
        <v>3</v>
      </c>
      <c r="J139" s="28">
        <f>COUNTIF(M139:R139,"&gt;0")</f>
        <v>2</v>
      </c>
      <c r="K139" s="29">
        <f>IF($E$4=3,LARGE(L139:R139,1)+LARGE(L139:R139,2)+LARGE(L139:R139,3),0)</f>
        <v>213.875</v>
      </c>
      <c r="L139" s="30">
        <f>IF(J139&gt;=3,0,IF(J139=2,(SUM(M139:R139)/2*0.95),IF(J139=1,(SUM(M139:R139)*0.95*2),)))</f>
        <v>68.875</v>
      </c>
      <c r="M139" s="20">
        <v>66</v>
      </c>
      <c r="N139" s="20">
        <v>0</v>
      </c>
      <c r="O139" s="20">
        <v>79</v>
      </c>
      <c r="P139" s="20">
        <v>0</v>
      </c>
      <c r="Q139" s="20">
        <v>0</v>
      </c>
      <c r="R139" s="20">
        <v>0</v>
      </c>
      <c r="S139" s="17"/>
      <c r="T139" s="52"/>
    </row>
    <row r="140" spans="1:20" x14ac:dyDescent="0.3">
      <c r="A140" s="23">
        <f>RANK(K140,$K$7:$K$228,0)</f>
        <v>134</v>
      </c>
      <c r="B140" s="24">
        <v>89475</v>
      </c>
      <c r="C140" s="25" t="s">
        <v>207</v>
      </c>
      <c r="D140" s="25" t="s">
        <v>166</v>
      </c>
      <c r="E140" s="26">
        <v>2014</v>
      </c>
      <c r="F140" s="27" t="s">
        <v>27</v>
      </c>
      <c r="G140" s="26" t="s">
        <v>197</v>
      </c>
      <c r="H140" s="26" t="str">
        <f>_xlfn.IFS(E140&lt;2008.5,"U19",E140&lt;2010.5,"U17",E140&lt;2012.5,"U15",E140&lt;2014.5,"U13",E140&lt;2020,"U11")</f>
        <v>U13</v>
      </c>
      <c r="I140" s="32" t="s">
        <v>3</v>
      </c>
      <c r="J140" s="28">
        <f>COUNTIF(M140:R140,"&gt;0")</f>
        <v>6</v>
      </c>
      <c r="K140" s="29">
        <f>IF($E$4=3,LARGE(L140:R140,1)+LARGE(L140:R140,2)+LARGE(L140:R140,3),0)</f>
        <v>209</v>
      </c>
      <c r="L140" s="30">
        <f>IF(J140&gt;=3,0,IF(J140=2,(SUM(M140:R140)/2*0.95),IF(J140=1,(SUM(M140:R140)*0.95*2),)))</f>
        <v>0</v>
      </c>
      <c r="M140" s="20">
        <v>58</v>
      </c>
      <c r="N140" s="20">
        <v>52</v>
      </c>
      <c r="O140" s="20">
        <v>72</v>
      </c>
      <c r="P140" s="20">
        <v>72</v>
      </c>
      <c r="Q140" s="20">
        <v>60</v>
      </c>
      <c r="R140" s="20">
        <v>65</v>
      </c>
      <c r="S140" s="17"/>
      <c r="T140" s="52"/>
    </row>
    <row r="141" spans="1:20" x14ac:dyDescent="0.3">
      <c r="A141" s="23">
        <f>RANK(K141,$K$7:$K$228,0)</f>
        <v>135</v>
      </c>
      <c r="B141" s="24">
        <v>86526</v>
      </c>
      <c r="C141" s="31" t="s">
        <v>240</v>
      </c>
      <c r="D141" s="31" t="s">
        <v>241</v>
      </c>
      <c r="E141" s="32">
        <v>2014</v>
      </c>
      <c r="F141" s="33" t="s">
        <v>4</v>
      </c>
      <c r="G141" s="32" t="s">
        <v>197</v>
      </c>
      <c r="H141" s="26" t="str">
        <f>_xlfn.IFS(E141&lt;2008.5,"U19",E141&lt;2010.5,"U17",E141&lt;2012.5,"U15",E141&lt;2014.5,"U13",E141&lt;2020,"U11")</f>
        <v>U13</v>
      </c>
      <c r="I141" s="32" t="s">
        <v>3</v>
      </c>
      <c r="J141" s="28">
        <f>COUNTIF(M141:R141,"&gt;0")</f>
        <v>6</v>
      </c>
      <c r="K141" s="29">
        <f>IF($E$4=3,LARGE(L141:R141,1)+LARGE(L141:R141,2)+LARGE(L141:R141,3),0)</f>
        <v>206</v>
      </c>
      <c r="L141" s="30">
        <f>IF(J141&gt;=3,0,IF(J141=2,(SUM(M141:R141)/2*0.95),IF(J141=1,(SUM(M141:R141)*0.95*2),)))</f>
        <v>0</v>
      </c>
      <c r="M141" s="20">
        <v>24</v>
      </c>
      <c r="N141" s="20">
        <v>60</v>
      </c>
      <c r="O141" s="20">
        <v>57</v>
      </c>
      <c r="P141" s="20">
        <v>64</v>
      </c>
      <c r="Q141" s="20">
        <v>64</v>
      </c>
      <c r="R141" s="20">
        <v>78</v>
      </c>
      <c r="S141" s="17" t="s">
        <v>24</v>
      </c>
      <c r="T141" s="52"/>
    </row>
    <row r="142" spans="1:20" x14ac:dyDescent="0.3">
      <c r="A142" s="23">
        <f>RANK(K142,$K$7:$K$228,0)</f>
        <v>135</v>
      </c>
      <c r="B142" s="24">
        <v>91670</v>
      </c>
      <c r="C142" s="25" t="s">
        <v>279</v>
      </c>
      <c r="D142" s="25" t="s">
        <v>280</v>
      </c>
      <c r="E142" s="26">
        <v>2012</v>
      </c>
      <c r="F142" s="27" t="s">
        <v>9</v>
      </c>
      <c r="G142" s="26" t="s">
        <v>197</v>
      </c>
      <c r="H142" s="26" t="str">
        <f>_xlfn.IFS(E142&lt;2008.5,"U19",E142&lt;2010.5,"U17",E142&lt;2012.5,"U15",E142&lt;2014.5,"U13",E142&lt;2020,"U11")</f>
        <v>U15</v>
      </c>
      <c r="I142" s="26" t="s">
        <v>2</v>
      </c>
      <c r="J142" s="28">
        <f>COUNTIF(M142:R142,"&gt;0")</f>
        <v>3</v>
      </c>
      <c r="K142" s="29">
        <f>IF($E$4=3,LARGE(L142:R142,1)+LARGE(L142:R142,2)+LARGE(L142:R142,3),0)</f>
        <v>206</v>
      </c>
      <c r="L142" s="30">
        <f>IF(J142&gt;=3,0,IF(J142=2,(SUM(M142:R142)/2*0.95),IF(J142=1,(SUM(M142:R142)*0.95*2),)))</f>
        <v>0</v>
      </c>
      <c r="M142" s="20">
        <v>0</v>
      </c>
      <c r="N142" s="20">
        <v>0</v>
      </c>
      <c r="O142" s="20">
        <v>0</v>
      </c>
      <c r="P142" s="20">
        <v>54</v>
      </c>
      <c r="Q142" s="20">
        <v>62</v>
      </c>
      <c r="R142" s="20">
        <v>90</v>
      </c>
      <c r="S142" s="17"/>
      <c r="T142" s="52"/>
    </row>
    <row r="143" spans="1:20" x14ac:dyDescent="0.25">
      <c r="A143" s="23">
        <f>RANK(K143,$K$7:$K$228,0)</f>
        <v>137</v>
      </c>
      <c r="B143" s="37">
        <v>89651</v>
      </c>
      <c r="C143" s="25" t="s">
        <v>150</v>
      </c>
      <c r="D143" s="25" t="s">
        <v>188</v>
      </c>
      <c r="E143" s="32">
        <v>2010</v>
      </c>
      <c r="F143" s="31" t="s">
        <v>26</v>
      </c>
      <c r="G143" s="26" t="s">
        <v>197</v>
      </c>
      <c r="H143" s="26" t="str">
        <f>_xlfn.IFS(E143&lt;2008.5,"U19",E143&lt;2010.5,"U17",E143&lt;2012.5,"U15",E143&lt;2014.5,"U13",E143&lt;2020,"U11")</f>
        <v>U17</v>
      </c>
      <c r="I143" s="32" t="s">
        <v>3</v>
      </c>
      <c r="J143" s="28">
        <f>COUNTIF(M143:R143,"&gt;0")</f>
        <v>2</v>
      </c>
      <c r="K143" s="29">
        <f>IF($E$4=3,LARGE(L143:R143,1)+LARGE(L143:R143,2)+LARGE(L143:R143,3),0)</f>
        <v>200.6</v>
      </c>
      <c r="L143" s="30">
        <f>IF(J143&gt;=3,0,IF(J143=2,(SUM(M143:R143)/2*0.95),IF(J143=1,(SUM(M143:R143)*0.95*2),)))</f>
        <v>64.599999999999994</v>
      </c>
      <c r="M143" s="20">
        <v>64</v>
      </c>
      <c r="N143" s="20">
        <v>72</v>
      </c>
      <c r="O143" s="20">
        <v>0</v>
      </c>
      <c r="P143" s="20">
        <v>0</v>
      </c>
      <c r="Q143" s="20">
        <v>0</v>
      </c>
      <c r="R143" s="20">
        <v>0</v>
      </c>
      <c r="S143" s="17"/>
      <c r="T143" s="52"/>
    </row>
    <row r="144" spans="1:20" x14ac:dyDescent="0.3">
      <c r="A144" s="23">
        <f>RANK(K144,$K$7:$K$228,0)</f>
        <v>138</v>
      </c>
      <c r="B144" s="24">
        <v>89193</v>
      </c>
      <c r="C144" s="25" t="s">
        <v>256</v>
      </c>
      <c r="D144" s="25" t="s">
        <v>40</v>
      </c>
      <c r="E144" s="26">
        <v>2013</v>
      </c>
      <c r="F144" s="27" t="s">
        <v>257</v>
      </c>
      <c r="G144" s="26" t="s">
        <v>197</v>
      </c>
      <c r="H144" s="26" t="str">
        <f>_xlfn.IFS(E144&lt;2008.5,"U19",E144&lt;2010.5,"U17",E144&lt;2012.5,"U15",E144&lt;2014.5,"U13",E144&lt;2020,"U11")</f>
        <v>U13</v>
      </c>
      <c r="I144" s="26" t="s">
        <v>2</v>
      </c>
      <c r="J144" s="28">
        <f>COUNTIF(M144:R144,"&gt;0")</f>
        <v>3</v>
      </c>
      <c r="K144" s="29">
        <f>IF($E$4=3,LARGE(L144:R144,1)+LARGE(L144:R144,2)+LARGE(L144:R144,3),0)</f>
        <v>198</v>
      </c>
      <c r="L144" s="30">
        <f>IF(J144&gt;=3,0,IF(J144=2,(SUM(M144:R144)/2*0.95),IF(J144=1,(SUM(M144:R144)*0.95*2),)))</f>
        <v>0</v>
      </c>
      <c r="M144" s="20">
        <v>0</v>
      </c>
      <c r="N144" s="20">
        <v>60</v>
      </c>
      <c r="O144" s="20">
        <v>0</v>
      </c>
      <c r="P144" s="20">
        <v>0</v>
      </c>
      <c r="Q144" s="20">
        <v>58</v>
      </c>
      <c r="R144" s="20">
        <v>80</v>
      </c>
      <c r="S144" s="17" t="s">
        <v>24</v>
      </c>
      <c r="T144" s="52"/>
    </row>
    <row r="145" spans="1:20" x14ac:dyDescent="0.3">
      <c r="A145" s="23">
        <f>RANK(K145,$K$7:$K$228,0)</f>
        <v>139</v>
      </c>
      <c r="B145" s="42">
        <v>90585</v>
      </c>
      <c r="C145" s="43" t="s">
        <v>268</v>
      </c>
      <c r="D145" s="43" t="s">
        <v>29</v>
      </c>
      <c r="E145" s="44">
        <v>2012</v>
      </c>
      <c r="F145" s="45" t="s">
        <v>27</v>
      </c>
      <c r="G145" s="44" t="s">
        <v>197</v>
      </c>
      <c r="H145" s="26" t="str">
        <f>_xlfn.IFS(E145&lt;2008.5,"U19",E145&lt;2010.5,"U17",E145&lt;2012.5,"U15",E145&lt;2014.5,"U13",E145&lt;2020,"U11")</f>
        <v>U15</v>
      </c>
      <c r="I145" s="44" t="s">
        <v>2</v>
      </c>
      <c r="J145" s="28">
        <f>COUNTIF(M145:R145,"&gt;0")</f>
        <v>1</v>
      </c>
      <c r="K145" s="29">
        <f>IF($E$4=3,LARGE(L145:R145,1)+LARGE(L145:R145,2)+LARGE(L145:R145,3),0)</f>
        <v>197.2</v>
      </c>
      <c r="L145" s="30">
        <f>IF(J145&gt;=3,0,IF(J145=2,(SUM(M145:R145)/2*0.95),IF(J145=1,(SUM(M145:R145)*0.95*2),)))</f>
        <v>129.19999999999999</v>
      </c>
      <c r="M145" s="20">
        <v>0</v>
      </c>
      <c r="N145" s="20">
        <v>0</v>
      </c>
      <c r="O145" s="20">
        <v>68</v>
      </c>
      <c r="P145" s="20">
        <v>0</v>
      </c>
      <c r="Q145" s="20">
        <v>0</v>
      </c>
      <c r="R145" s="20">
        <v>0</v>
      </c>
      <c r="S145" s="17"/>
      <c r="T145" s="52"/>
    </row>
    <row r="146" spans="1:20" x14ac:dyDescent="0.3">
      <c r="A146" s="23">
        <f>RANK(K146,$K$7:$K$228,0)</f>
        <v>140</v>
      </c>
      <c r="B146" s="24">
        <v>87743</v>
      </c>
      <c r="C146" s="25" t="s">
        <v>147</v>
      </c>
      <c r="D146" s="25" t="s">
        <v>151</v>
      </c>
      <c r="E146" s="32">
        <v>2011</v>
      </c>
      <c r="F146" s="33" t="s">
        <v>5</v>
      </c>
      <c r="G146" s="26" t="s">
        <v>197</v>
      </c>
      <c r="H146" s="26" t="str">
        <f>_xlfn.IFS(E146&lt;2008.5,"U19",E146&lt;2010.5,"U17",E146&lt;2012.5,"U15",E146&lt;2014.5,"U13",E146&lt;2020,"U11")</f>
        <v>U15</v>
      </c>
      <c r="I146" s="32" t="s">
        <v>3</v>
      </c>
      <c r="J146" s="28">
        <f>COUNTIF(M146:R146,"&gt;0")</f>
        <v>1</v>
      </c>
      <c r="K146" s="29">
        <f>IF($E$4=3,LARGE(L146:R146,1)+LARGE(L146:R146,2)+LARGE(L146:R146,3),0)</f>
        <v>194.3</v>
      </c>
      <c r="L146" s="30">
        <f>IF(J146&gt;=3,0,IF(J146=2,(SUM(M146:R146)/2*0.95),IF(J146=1,(SUM(M146:R146)*0.95*2),)))</f>
        <v>127.3</v>
      </c>
      <c r="M146" s="20">
        <v>67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17"/>
      <c r="T146" s="52"/>
    </row>
    <row r="147" spans="1:20" x14ac:dyDescent="0.3">
      <c r="A147" s="23">
        <f>RANK(K147,$K$7:$K$228,0)</f>
        <v>141</v>
      </c>
      <c r="B147" s="24">
        <v>87429</v>
      </c>
      <c r="C147" s="25" t="s">
        <v>208</v>
      </c>
      <c r="D147" s="25" t="s">
        <v>43</v>
      </c>
      <c r="E147" s="26">
        <v>2013</v>
      </c>
      <c r="F147" s="27" t="s">
        <v>27</v>
      </c>
      <c r="G147" s="26" t="s">
        <v>197</v>
      </c>
      <c r="H147" s="26" t="str">
        <f>_xlfn.IFS(E147&lt;2008.5,"U19",E147&lt;2010.5,"U17",E147&lt;2012.5,"U15",E147&lt;2014.5,"U13",E147&lt;2020,"U11")</f>
        <v>U13</v>
      </c>
      <c r="I147" s="26" t="s">
        <v>2</v>
      </c>
      <c r="J147" s="28">
        <f>COUNTIF(M147:R147,"&gt;0")</f>
        <v>3</v>
      </c>
      <c r="K147" s="29">
        <f>IF($E$4=3,LARGE(L147:R147,1)+LARGE(L147:R147,2)+LARGE(L147:R147,3),0)</f>
        <v>193</v>
      </c>
      <c r="L147" s="30">
        <f>IF(J147&gt;=3,0,IF(J147=2,(SUM(M147:R147)/2*0.95),IF(J147=1,(SUM(M147:R147)*0.95*2),)))</f>
        <v>0</v>
      </c>
      <c r="M147" s="20">
        <v>58</v>
      </c>
      <c r="N147" s="20">
        <v>70</v>
      </c>
      <c r="O147" s="20">
        <v>65</v>
      </c>
      <c r="P147" s="20">
        <v>0</v>
      </c>
      <c r="Q147" s="20">
        <v>0</v>
      </c>
      <c r="R147" s="20">
        <v>0</v>
      </c>
      <c r="S147" s="17"/>
      <c r="T147" s="52"/>
    </row>
    <row r="148" spans="1:20" x14ac:dyDescent="0.3">
      <c r="A148" s="23">
        <f>RANK(K148,$K$7:$K$228,0)</f>
        <v>142</v>
      </c>
      <c r="B148" s="24">
        <v>87838</v>
      </c>
      <c r="C148" s="25" t="s">
        <v>135</v>
      </c>
      <c r="D148" s="25" t="s">
        <v>29</v>
      </c>
      <c r="E148" s="20">
        <v>2011</v>
      </c>
      <c r="F148" s="27" t="s">
        <v>8</v>
      </c>
      <c r="G148" s="26" t="s">
        <v>197</v>
      </c>
      <c r="H148" s="26" t="str">
        <f>_xlfn.IFS(E148&lt;2008.5,"U19",E148&lt;2010.5,"U17",E148&lt;2012.5,"U15",E148&lt;2014.5,"U13",E148&lt;2020,"U11")</f>
        <v>U15</v>
      </c>
      <c r="I148" s="26" t="s">
        <v>2</v>
      </c>
      <c r="J148" s="28">
        <f>COUNTIF(M148:R148,"&gt;0")</f>
        <v>1</v>
      </c>
      <c r="K148" s="29">
        <f>IF($E$4=3,LARGE(L148:R148,1)+LARGE(L148:R148,2)+LARGE(L148:R148,3),0)</f>
        <v>191.39999999999998</v>
      </c>
      <c r="L148" s="30">
        <f>IF(J148&gt;=3,0,IF(J148=2,(SUM(M148:R148)/2*0.95),IF(J148=1,(SUM(M148:R148)*0.95*2),)))</f>
        <v>125.39999999999999</v>
      </c>
      <c r="M148" s="20">
        <v>0</v>
      </c>
      <c r="N148" s="20">
        <v>0</v>
      </c>
      <c r="O148" s="20">
        <v>0</v>
      </c>
      <c r="P148" s="20">
        <v>0</v>
      </c>
      <c r="Q148" s="20">
        <v>66</v>
      </c>
      <c r="R148" s="20">
        <v>0</v>
      </c>
      <c r="S148" s="17"/>
      <c r="T148" s="52"/>
    </row>
    <row r="149" spans="1:20" x14ac:dyDescent="0.3">
      <c r="A149" s="23">
        <f>RANK(K149,$K$7:$K$228,0)</f>
        <v>143</v>
      </c>
      <c r="B149" s="24">
        <v>89488</v>
      </c>
      <c r="C149" s="25" t="s">
        <v>97</v>
      </c>
      <c r="D149" s="25" t="s">
        <v>168</v>
      </c>
      <c r="E149" s="26">
        <v>2010</v>
      </c>
      <c r="F149" s="27" t="s">
        <v>27</v>
      </c>
      <c r="G149" s="26" t="s">
        <v>197</v>
      </c>
      <c r="H149" s="26" t="str">
        <f>_xlfn.IFS(E149&lt;2008.5,"U19",E149&lt;2010.5,"U17",E149&lt;2012.5,"U15",E149&lt;2014.5,"U13",E149&lt;2020,"U11")</f>
        <v>U17</v>
      </c>
      <c r="I149" s="26" t="s">
        <v>2</v>
      </c>
      <c r="J149" s="28">
        <f>COUNTIF(M149:R149,"&gt;0")</f>
        <v>2</v>
      </c>
      <c r="K149" s="29">
        <f>IF($E$4=3,LARGE(L149:R149,1)+LARGE(L149:R149,2)+LARGE(L149:R149,3),0)</f>
        <v>188.8</v>
      </c>
      <c r="L149" s="30">
        <f>IF(J149&gt;=3,0,IF(J149=2,(SUM(M149:R149)/2*0.95),IF(J149=1,(SUM(M149:R149)*0.95*2),)))</f>
        <v>60.8</v>
      </c>
      <c r="M149" s="20">
        <v>0</v>
      </c>
      <c r="N149" s="20">
        <v>54</v>
      </c>
      <c r="O149" s="20">
        <v>74</v>
      </c>
      <c r="P149" s="20">
        <v>0</v>
      </c>
      <c r="Q149" s="20">
        <v>0</v>
      </c>
      <c r="R149" s="20">
        <v>0</v>
      </c>
      <c r="S149" s="17"/>
      <c r="T149" s="52"/>
    </row>
    <row r="150" spans="1:20" x14ac:dyDescent="0.3">
      <c r="A150" s="23">
        <f>RANK(K150,$K$7:$K$228,0)</f>
        <v>143</v>
      </c>
      <c r="B150" s="24">
        <v>81833</v>
      </c>
      <c r="C150" s="25" t="s">
        <v>111</v>
      </c>
      <c r="D150" s="25" t="s">
        <v>173</v>
      </c>
      <c r="E150" s="26">
        <v>2012</v>
      </c>
      <c r="F150" s="27" t="s">
        <v>9</v>
      </c>
      <c r="G150" s="26" t="s">
        <v>197</v>
      </c>
      <c r="H150" s="26" t="str">
        <f>_xlfn.IFS(E150&lt;2008.5,"U19",E150&lt;2010.5,"U17",E150&lt;2012.5,"U15",E150&lt;2014.5,"U13",E150&lt;2020,"U11")</f>
        <v>U15</v>
      </c>
      <c r="I150" s="26" t="s">
        <v>2</v>
      </c>
      <c r="J150" s="28">
        <f>COUNTIF(M150:R150,"&gt;0")</f>
        <v>2</v>
      </c>
      <c r="K150" s="29">
        <f>IF($E$4=3,LARGE(L150:R150,1)+LARGE(L150:R150,2)+LARGE(L150:R150,3),0)</f>
        <v>188.8</v>
      </c>
      <c r="L150" s="30">
        <f>IF(J150&gt;=3,0,IF(J150=2,(SUM(M150:R150)/2*0.95),IF(J150=1,(SUM(M150:R150)*0.95*2),)))</f>
        <v>60.8</v>
      </c>
      <c r="M150" s="20">
        <v>0</v>
      </c>
      <c r="N150" s="20">
        <v>0</v>
      </c>
      <c r="O150" s="20">
        <v>0</v>
      </c>
      <c r="P150" s="20">
        <v>0</v>
      </c>
      <c r="Q150" s="17">
        <v>44</v>
      </c>
      <c r="R150" s="17">
        <v>84</v>
      </c>
      <c r="S150" s="17" t="s">
        <v>18</v>
      </c>
      <c r="T150" s="52"/>
    </row>
    <row r="151" spans="1:20" x14ac:dyDescent="0.3">
      <c r="A151" s="23">
        <f>RANK(K151,$K$7:$K$228,0)</f>
        <v>145</v>
      </c>
      <c r="B151" s="24">
        <v>87424</v>
      </c>
      <c r="C151" s="25" t="s">
        <v>205</v>
      </c>
      <c r="D151" s="25" t="s">
        <v>157</v>
      </c>
      <c r="E151" s="26">
        <v>2014</v>
      </c>
      <c r="F151" s="27" t="s">
        <v>27</v>
      </c>
      <c r="G151" s="26" t="s">
        <v>197</v>
      </c>
      <c r="H151" s="26" t="str">
        <f>_xlfn.IFS(E151&lt;2008.5,"U19",E151&lt;2010.5,"U17",E151&lt;2012.5,"U15",E151&lt;2014.5,"U13",E151&lt;2020,"U11")</f>
        <v>U13</v>
      </c>
      <c r="I151" s="26" t="s">
        <v>2</v>
      </c>
      <c r="J151" s="28">
        <f>COUNTIF(M151:R151,"&gt;0")</f>
        <v>2</v>
      </c>
      <c r="K151" s="29">
        <f>IF($E$4=3,LARGE(L151:R151,1)+LARGE(L151:R151,2)+LARGE(L151:R151,3),0)</f>
        <v>187.32499999999999</v>
      </c>
      <c r="L151" s="30">
        <f>IF(J151&gt;=3,0,IF(J151=2,(SUM(M151:R151)/2*0.95),IF(J151=1,(SUM(M151:R151)*0.95*2),)))</f>
        <v>60.324999999999996</v>
      </c>
      <c r="M151" s="20">
        <v>62</v>
      </c>
      <c r="N151" s="20">
        <v>0</v>
      </c>
      <c r="O151" s="20">
        <v>0</v>
      </c>
      <c r="P151" s="20">
        <v>0</v>
      </c>
      <c r="Q151" s="20">
        <v>65</v>
      </c>
      <c r="R151" s="20">
        <v>0</v>
      </c>
      <c r="S151" s="17"/>
      <c r="T151" s="52"/>
    </row>
    <row r="152" spans="1:20" x14ac:dyDescent="0.3">
      <c r="A152" s="23">
        <f>RANK(K152,$K$7:$K$228,0)</f>
        <v>146</v>
      </c>
      <c r="B152" s="24">
        <v>88864</v>
      </c>
      <c r="C152" s="25" t="s">
        <v>145</v>
      </c>
      <c r="D152" s="25" t="s">
        <v>45</v>
      </c>
      <c r="E152" s="26">
        <v>2010</v>
      </c>
      <c r="F152" s="27" t="s">
        <v>27</v>
      </c>
      <c r="G152" s="26" t="s">
        <v>197</v>
      </c>
      <c r="H152" s="26" t="str">
        <f>_xlfn.IFS(E152&lt;2008.5,"U19",E152&lt;2010.5,"U17",E152&lt;2012.5,"U15",E152&lt;2014.5,"U13",E152&lt;2020,"U11")</f>
        <v>U17</v>
      </c>
      <c r="I152" s="26" t="s">
        <v>2</v>
      </c>
      <c r="J152" s="28">
        <f>COUNTIF(M152:R152,"&gt;0")</f>
        <v>1</v>
      </c>
      <c r="K152" s="29">
        <f>IF($E$4=3,LARGE(L152:R152,1)+LARGE(L152:R152,2)+LARGE(L152:R152,3),0)</f>
        <v>185.6</v>
      </c>
      <c r="L152" s="30">
        <f>IF(J152&gt;=3,0,IF(J152=2,(SUM(M152:R152)/2*0.95),IF(J152=1,(SUM(M152:R152)*0.95*2),)))</f>
        <v>121.6</v>
      </c>
      <c r="M152" s="20">
        <v>64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17"/>
      <c r="T152" s="52"/>
    </row>
    <row r="153" spans="1:20" x14ac:dyDescent="0.3">
      <c r="A153" s="23">
        <f>RANK(K153,$K$7:$K$228,0)</f>
        <v>146</v>
      </c>
      <c r="B153" s="24">
        <v>90416</v>
      </c>
      <c r="C153" s="38" t="s">
        <v>230</v>
      </c>
      <c r="D153" s="38" t="s">
        <v>231</v>
      </c>
      <c r="E153" s="39">
        <v>2011</v>
      </c>
      <c r="F153" s="38" t="s">
        <v>27</v>
      </c>
      <c r="G153" s="39" t="s">
        <v>197</v>
      </c>
      <c r="H153" s="26" t="str">
        <f>_xlfn.IFS(E153&lt;2008.5,"U19",E153&lt;2010.5,"U17",E153&lt;2012.5,"U15",E153&lt;2014.5,"U13",E153&lt;2020,"U11")</f>
        <v>U15</v>
      </c>
      <c r="I153" s="39" t="s">
        <v>2</v>
      </c>
      <c r="J153" s="28">
        <f>COUNTIF(M153:R153,"&gt;0")</f>
        <v>1</v>
      </c>
      <c r="K153" s="29">
        <f>IF($E$4=3,LARGE(L153:R153,1)+LARGE(L153:R153,2)+LARGE(L153:R153,3),0)</f>
        <v>185.6</v>
      </c>
      <c r="L153" s="30">
        <f>IF(J153&gt;=3,0,IF(J153=2,(SUM(M153:R153)/2*0.95),IF(J153=1,(SUM(M153:R153)*0.95*2),)))</f>
        <v>121.6</v>
      </c>
      <c r="M153" s="20">
        <v>0</v>
      </c>
      <c r="N153" s="20">
        <v>0</v>
      </c>
      <c r="O153" s="20">
        <v>64</v>
      </c>
      <c r="P153" s="20">
        <v>0</v>
      </c>
      <c r="Q153" s="20">
        <v>0</v>
      </c>
      <c r="R153" s="20">
        <v>0</v>
      </c>
      <c r="S153" s="17"/>
      <c r="T153" s="52"/>
    </row>
    <row r="154" spans="1:20" x14ac:dyDescent="0.3">
      <c r="A154" s="23">
        <f>RANK(K154,$K$7:$K$228,0)</f>
        <v>146</v>
      </c>
      <c r="B154" s="24">
        <v>92412</v>
      </c>
      <c r="C154" s="25" t="s">
        <v>330</v>
      </c>
      <c r="D154" s="25" t="s">
        <v>331</v>
      </c>
      <c r="E154" s="26">
        <v>2011</v>
      </c>
      <c r="F154" s="27" t="s">
        <v>295</v>
      </c>
      <c r="G154" s="26" t="s">
        <v>197</v>
      </c>
      <c r="H154" s="26" t="s">
        <v>332</v>
      </c>
      <c r="I154" s="26" t="s">
        <v>2</v>
      </c>
      <c r="J154" s="28">
        <f>COUNTIF(M154:R154,"&gt;0")</f>
        <v>1</v>
      </c>
      <c r="K154" s="29">
        <f>IF($E$4=3,LARGE(L154:R154,1)+LARGE(L154:R154,2)+LARGE(L154:R154,3),0)</f>
        <v>185.6</v>
      </c>
      <c r="L154" s="30">
        <f>IF(J154&gt;=3,0,IF(J154=2,(SUM(M154:R154)/2*0.95),IF(J154=1,(SUM(M154:R154)*0.95*2),)))</f>
        <v>121.6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64</v>
      </c>
      <c r="S154" s="17" t="s">
        <v>24</v>
      </c>
      <c r="T154" s="52"/>
    </row>
    <row r="155" spans="1:20" x14ac:dyDescent="0.3">
      <c r="A155" s="23">
        <f>RANK(K155,$K$7:$K$228,0)</f>
        <v>149</v>
      </c>
      <c r="B155" s="24">
        <v>89192</v>
      </c>
      <c r="C155" s="25" t="s">
        <v>266</v>
      </c>
      <c r="D155" s="25" t="s">
        <v>174</v>
      </c>
      <c r="E155" s="26">
        <v>2013</v>
      </c>
      <c r="F155" s="27" t="s">
        <v>257</v>
      </c>
      <c r="G155" s="26" t="s">
        <v>197</v>
      </c>
      <c r="H155" s="26" t="str">
        <f>_xlfn.IFS(E155&lt;2008.5,"U19",E155&lt;2010.5,"U17",E155&lt;2012.5,"U15",E155&lt;2014.5,"U13",E155&lt;2020,"U11")</f>
        <v>U13</v>
      </c>
      <c r="I155" s="26" t="s">
        <v>2</v>
      </c>
      <c r="J155" s="28">
        <f>COUNTIF(M155:R155,"&gt;0")</f>
        <v>3</v>
      </c>
      <c r="K155" s="29">
        <f>IF($E$4=3,LARGE(L155:R155,1)+LARGE(L155:R155,2)+LARGE(L155:R155,3),0)</f>
        <v>184</v>
      </c>
      <c r="L155" s="30">
        <f>IF(J155&gt;=3,0,IF(J155=2,(SUM(M155:R155)/2*0.95),IF(J155=1,(SUM(M155:R155)*0.95*2),)))</f>
        <v>0</v>
      </c>
      <c r="M155" s="20">
        <v>0</v>
      </c>
      <c r="N155" s="20">
        <v>56</v>
      </c>
      <c r="O155" s="20">
        <v>0</v>
      </c>
      <c r="P155" s="20">
        <v>0</v>
      </c>
      <c r="Q155" s="20">
        <v>48</v>
      </c>
      <c r="R155" s="20">
        <v>80</v>
      </c>
      <c r="S155" s="17" t="s">
        <v>18</v>
      </c>
      <c r="T155" s="52"/>
    </row>
    <row r="156" spans="1:20" x14ac:dyDescent="0.3">
      <c r="A156" s="23">
        <f>RANK(K156,$K$7:$K$228,0)</f>
        <v>150</v>
      </c>
      <c r="B156" s="24">
        <v>88870</v>
      </c>
      <c r="C156" s="25" t="s">
        <v>213</v>
      </c>
      <c r="D156" s="25" t="s">
        <v>45</v>
      </c>
      <c r="E156" s="26">
        <v>2017</v>
      </c>
      <c r="F156" s="27" t="s">
        <v>27</v>
      </c>
      <c r="G156" s="26" t="s">
        <v>197</v>
      </c>
      <c r="H156" s="26" t="str">
        <f>_xlfn.IFS(E156&lt;2008.5,"U19",E156&lt;2010.5,"U17",E156&lt;2012.5,"U15",E156&lt;2014.5,"U13",E156&lt;2020,"U11")</f>
        <v>U11</v>
      </c>
      <c r="I156" s="26" t="s">
        <v>2</v>
      </c>
      <c r="J156" s="28">
        <f>COUNTIF(M156:R156,"&gt;0")</f>
        <v>6</v>
      </c>
      <c r="K156" s="29">
        <f>IF($E$4=3,LARGE(L156:R156,1)+LARGE(L156:R156,2)+LARGE(L156:R156,3),0)</f>
        <v>183</v>
      </c>
      <c r="L156" s="30">
        <f>IF(J156&gt;=3,0,IF(J156=2,(SUM(M156:R156)/2*0.95),IF(J156=1,(SUM(M156:R156)*0.95*2),)))</f>
        <v>0</v>
      </c>
      <c r="M156" s="20">
        <v>54</v>
      </c>
      <c r="N156" s="20">
        <v>65</v>
      </c>
      <c r="O156" s="20">
        <v>59</v>
      </c>
      <c r="P156" s="20">
        <v>59</v>
      </c>
      <c r="Q156" s="20">
        <v>40</v>
      </c>
      <c r="R156" s="20">
        <v>54</v>
      </c>
      <c r="S156" s="17"/>
      <c r="T156" s="52"/>
    </row>
    <row r="157" spans="1:20" x14ac:dyDescent="0.3">
      <c r="A157" s="23">
        <f>RANK(K157,$K$7:$K$228,0)</f>
        <v>150</v>
      </c>
      <c r="B157" s="24">
        <v>85447</v>
      </c>
      <c r="C157" s="31" t="s">
        <v>233</v>
      </c>
      <c r="D157" s="31" t="s">
        <v>234</v>
      </c>
      <c r="E157" s="32">
        <v>2013</v>
      </c>
      <c r="F157" s="33" t="s">
        <v>4</v>
      </c>
      <c r="G157" s="32" t="s">
        <v>197</v>
      </c>
      <c r="H157" s="26" t="str">
        <f>_xlfn.IFS(E157&lt;2008.5,"U19",E157&lt;2010.5,"U17",E157&lt;2012.5,"U15",E157&lt;2014.5,"U13",E157&lt;2020,"U11")</f>
        <v>U13</v>
      </c>
      <c r="I157" s="32" t="s">
        <v>3</v>
      </c>
      <c r="J157" s="28">
        <f>COUNTIF(M157:R157,"&gt;0")</f>
        <v>4</v>
      </c>
      <c r="K157" s="29">
        <f>IF($E$4=3,LARGE(L157:R157,1)+LARGE(L157:R157,2)+LARGE(L157:R157,3),0)</f>
        <v>183</v>
      </c>
      <c r="L157" s="30">
        <f>IF(J157&gt;=3,0,IF(J157=2,(SUM(M157:R157)/2*0.95),IF(J157=1,(SUM(M157:R157)*0.95*2),)))</f>
        <v>0</v>
      </c>
      <c r="M157" s="34">
        <v>0</v>
      </c>
      <c r="N157" s="34">
        <v>59</v>
      </c>
      <c r="O157" s="20">
        <v>56</v>
      </c>
      <c r="P157" s="20">
        <v>65</v>
      </c>
      <c r="Q157" s="17">
        <v>59</v>
      </c>
      <c r="R157" s="17">
        <v>0</v>
      </c>
      <c r="S157" s="20" t="s">
        <v>326</v>
      </c>
      <c r="T157" s="56"/>
    </row>
    <row r="158" spans="1:20" x14ac:dyDescent="0.3">
      <c r="A158" s="23">
        <f>RANK(K158,$K$7:$K$228,0)</f>
        <v>152</v>
      </c>
      <c r="B158" s="24">
        <v>90992</v>
      </c>
      <c r="C158" s="25" t="s">
        <v>283</v>
      </c>
      <c r="D158" s="25" t="s">
        <v>284</v>
      </c>
      <c r="E158" s="26">
        <v>2013</v>
      </c>
      <c r="F158" s="27" t="s">
        <v>10</v>
      </c>
      <c r="G158" s="26" t="s">
        <v>197</v>
      </c>
      <c r="H158" s="26" t="str">
        <f>_xlfn.IFS(E158&lt;2008.5,"U19",E158&lt;2010.5,"U17",E158&lt;2012.5,"U15",E158&lt;2014.5,"U13",E158&lt;2020,"U11")</f>
        <v>U13</v>
      </c>
      <c r="I158" s="26" t="s">
        <v>2</v>
      </c>
      <c r="J158" s="28">
        <f>COUNTIF(M158:R158,"&gt;0")</f>
        <v>3</v>
      </c>
      <c r="K158" s="29">
        <f>IF($E$4=3,LARGE(L158:R158,1)+LARGE(L158:R158,2)+LARGE(L158:R158,3),0)</f>
        <v>182</v>
      </c>
      <c r="L158" s="30">
        <f>IF(J158&gt;=3,0,IF(J158=2,(SUM(M158:R158)/2*0.95),IF(J158=1,(SUM(M158:R158)*0.95*2),)))</f>
        <v>0</v>
      </c>
      <c r="M158" s="20">
        <v>0</v>
      </c>
      <c r="N158" s="20">
        <v>0</v>
      </c>
      <c r="O158" s="20">
        <v>0</v>
      </c>
      <c r="P158" s="20">
        <v>60</v>
      </c>
      <c r="Q158" s="20">
        <v>54</v>
      </c>
      <c r="R158" s="20">
        <v>68</v>
      </c>
      <c r="S158" s="17"/>
      <c r="T158" s="52"/>
    </row>
    <row r="159" spans="1:20" x14ac:dyDescent="0.3">
      <c r="A159" s="23">
        <f>RANK(K159,$K$7:$K$228,0)</f>
        <v>152</v>
      </c>
      <c r="B159" s="24">
        <v>91710</v>
      </c>
      <c r="C159" s="25" t="s">
        <v>290</v>
      </c>
      <c r="D159" s="25" t="s">
        <v>47</v>
      </c>
      <c r="E159" s="26">
        <v>2012</v>
      </c>
      <c r="F159" s="27" t="s">
        <v>10</v>
      </c>
      <c r="G159" s="26" t="s">
        <v>197</v>
      </c>
      <c r="H159" s="26" t="str">
        <f>_xlfn.IFS(E159&lt;2008.5,"U19",E159&lt;2010.5,"U17",E159&lt;2012.5,"U15",E159&lt;2014.5,"U13",E159&lt;2020,"U11")</f>
        <v>U15</v>
      </c>
      <c r="I159" s="26" t="s">
        <v>2</v>
      </c>
      <c r="J159" s="28">
        <f>COUNTIF(M159:R159,"&gt;0")</f>
        <v>3</v>
      </c>
      <c r="K159" s="29">
        <f>IF($E$4=3,LARGE(L159:R159,1)+LARGE(L159:R159,2)+LARGE(L159:R159,3),0)</f>
        <v>182</v>
      </c>
      <c r="L159" s="30">
        <f>IF(J159&gt;=3,0,IF(J159=2,(SUM(M159:R159)/2*0.95),IF(J159=1,(SUM(M159:R159)*0.95*2),)))</f>
        <v>0</v>
      </c>
      <c r="M159" s="20">
        <v>0</v>
      </c>
      <c r="N159" s="20">
        <v>0</v>
      </c>
      <c r="O159" s="20">
        <v>0</v>
      </c>
      <c r="P159" s="20">
        <v>54</v>
      </c>
      <c r="Q159" s="20">
        <v>52</v>
      </c>
      <c r="R159" s="20">
        <v>76</v>
      </c>
      <c r="S159" s="17"/>
      <c r="T159" s="52"/>
    </row>
    <row r="160" spans="1:20" x14ac:dyDescent="0.3">
      <c r="A160" s="23">
        <f>RANK(K160,$K$7:$K$228,0)</f>
        <v>154</v>
      </c>
      <c r="B160" s="37">
        <v>90041</v>
      </c>
      <c r="C160" s="46" t="s">
        <v>223</v>
      </c>
      <c r="D160" s="46" t="s">
        <v>219</v>
      </c>
      <c r="E160" s="47">
        <v>2011</v>
      </c>
      <c r="F160" s="46" t="s">
        <v>27</v>
      </c>
      <c r="G160" s="47" t="s">
        <v>197</v>
      </c>
      <c r="H160" s="26" t="str">
        <f>_xlfn.IFS(E160&lt;2008.5,"U19",E160&lt;2010.5,"U17",E160&lt;2012.5,"U15",E160&lt;2014.5,"U13",E160&lt;2020,"U11")</f>
        <v>U15</v>
      </c>
      <c r="I160" s="47" t="s">
        <v>3</v>
      </c>
      <c r="J160" s="28">
        <f>COUNTIF(M160:R160,"&gt;0")</f>
        <v>2</v>
      </c>
      <c r="K160" s="29">
        <f>IF($E$4=3,LARGE(L160:R160,1)+LARGE(L160:R160,2)+LARGE(L160:R160,3),0)</f>
        <v>181.42500000000001</v>
      </c>
      <c r="L160" s="30">
        <f>IF(J160&gt;=3,0,IF(J160=2,(SUM(M160:R160)/2*0.95),IF(J160=1,(SUM(M160:R160)*0.95*2),)))</f>
        <v>58.424999999999997</v>
      </c>
      <c r="M160" s="20">
        <v>56</v>
      </c>
      <c r="N160" s="20">
        <v>67</v>
      </c>
      <c r="O160" s="20">
        <v>0</v>
      </c>
      <c r="P160" s="20">
        <v>0</v>
      </c>
      <c r="Q160" s="20">
        <v>0</v>
      </c>
      <c r="R160" s="20">
        <v>0</v>
      </c>
      <c r="S160" s="17"/>
      <c r="T160" s="52"/>
    </row>
    <row r="161" spans="1:20" x14ac:dyDescent="0.3">
      <c r="A161" s="23">
        <f>RANK(K161,$K$7:$K$228,0)</f>
        <v>155</v>
      </c>
      <c r="B161" s="24">
        <v>90310</v>
      </c>
      <c r="C161" s="25" t="s">
        <v>261</v>
      </c>
      <c r="D161" s="25" t="s">
        <v>174</v>
      </c>
      <c r="E161" s="26">
        <v>2013</v>
      </c>
      <c r="F161" s="27" t="s">
        <v>27</v>
      </c>
      <c r="G161" s="26" t="s">
        <v>197</v>
      </c>
      <c r="H161" s="26" t="str">
        <f>_xlfn.IFS(E161&lt;2008.5,"U19",E161&lt;2010.5,"U17",E161&lt;2012.5,"U15",E161&lt;2014.5,"U13",E161&lt;2020,"U11")</f>
        <v>U13</v>
      </c>
      <c r="I161" s="26" t="s">
        <v>2</v>
      </c>
      <c r="J161" s="28">
        <f>COUNTIF(M161:R161,"&gt;0")</f>
        <v>4</v>
      </c>
      <c r="K161" s="29">
        <f>IF($E$4=3,LARGE(L161:R161,1)+LARGE(L161:R161,2)+LARGE(L161:R161,3),0)</f>
        <v>180</v>
      </c>
      <c r="L161" s="30">
        <f>IF(J161&gt;=3,0,IF(J161=2,(SUM(M161:R161)/2*0.95),IF(J161=1,(SUM(M161:R161)*0.95*2),)))</f>
        <v>0</v>
      </c>
      <c r="M161" s="20">
        <v>0</v>
      </c>
      <c r="N161" s="20">
        <v>39</v>
      </c>
      <c r="O161" s="20">
        <v>0</v>
      </c>
      <c r="P161" s="20">
        <v>54</v>
      </c>
      <c r="Q161" s="20">
        <v>56</v>
      </c>
      <c r="R161" s="20">
        <v>70</v>
      </c>
      <c r="S161" s="17"/>
      <c r="T161" s="52"/>
    </row>
    <row r="162" spans="1:20" x14ac:dyDescent="0.3">
      <c r="A162" s="23">
        <f>RANK(K162,$K$7:$K$228,0)</f>
        <v>156</v>
      </c>
      <c r="B162" s="24">
        <v>92194</v>
      </c>
      <c r="C162" s="25" t="s">
        <v>305</v>
      </c>
      <c r="D162" s="25" t="s">
        <v>49</v>
      </c>
      <c r="E162" s="26">
        <v>2009</v>
      </c>
      <c r="F162" s="27" t="s">
        <v>27</v>
      </c>
      <c r="G162" s="26" t="s">
        <v>197</v>
      </c>
      <c r="H162" s="26" t="str">
        <f>_xlfn.IFS(E162&lt;2008.5,"U19",E162&lt;2010.5,"U17",E162&lt;2012.5,"U15",E162&lt;2014.5,"U13",E162&lt;2020,"U11")</f>
        <v>U17</v>
      </c>
      <c r="I162" s="26" t="s">
        <v>2</v>
      </c>
      <c r="J162" s="28">
        <f>COUNTIF(M162:R162,"&gt;0")</f>
        <v>2</v>
      </c>
      <c r="K162" s="29">
        <f>IF($E$4=3,LARGE(L162:R162,1)+LARGE(L162:R162,2)+LARGE(L162:R162,3),0)</f>
        <v>177</v>
      </c>
      <c r="L162" s="30">
        <f>IF(J162&gt;=3,0,IF(J162=2,(SUM(M162:R162)/2*0.95),IF(J162=1,(SUM(M162:R162)*0.95*2),)))</f>
        <v>57</v>
      </c>
      <c r="M162" s="20">
        <v>0</v>
      </c>
      <c r="N162" s="20">
        <v>0</v>
      </c>
      <c r="O162" s="20">
        <v>0</v>
      </c>
      <c r="P162" s="20">
        <v>0</v>
      </c>
      <c r="Q162" s="17">
        <v>42</v>
      </c>
      <c r="R162" s="17">
        <v>78</v>
      </c>
      <c r="S162" s="17"/>
      <c r="T162" s="52"/>
    </row>
    <row r="163" spans="1:20" x14ac:dyDescent="0.3">
      <c r="A163" s="23">
        <f>RANK(K163,$K$7:$K$228,0)</f>
        <v>157</v>
      </c>
      <c r="B163" s="24">
        <v>89507</v>
      </c>
      <c r="C163" s="25" t="s">
        <v>137</v>
      </c>
      <c r="D163" s="25" t="s">
        <v>104</v>
      </c>
      <c r="E163" s="26">
        <v>2014</v>
      </c>
      <c r="F163" s="27" t="s">
        <v>11</v>
      </c>
      <c r="G163" s="26" t="s">
        <v>197</v>
      </c>
      <c r="H163" s="26" t="str">
        <f>_xlfn.IFS(E163&lt;2008.5,"U19",E163&lt;2010.5,"U17",E163&lt;2012.5,"U15",E163&lt;2014.5,"U13",E163&lt;2020,"U11")</f>
        <v>U13</v>
      </c>
      <c r="I163" s="26" t="s">
        <v>2</v>
      </c>
      <c r="J163" s="28">
        <f>COUNTIF(M163:R163,"&gt;0")</f>
        <v>3</v>
      </c>
      <c r="K163" s="29">
        <f>IF($E$4=3,LARGE(L163:R163,1)+LARGE(L163:R163,2)+LARGE(L163:R163,3),0)</f>
        <v>172</v>
      </c>
      <c r="L163" s="30">
        <f>IF(J163&gt;=3,0,IF(J163=2,(SUM(M163:R163)/2*0.95),IF(J163=1,(SUM(M163:R163)*0.95*2),)))</f>
        <v>0</v>
      </c>
      <c r="M163" s="20">
        <v>59</v>
      </c>
      <c r="N163" s="20">
        <v>0</v>
      </c>
      <c r="O163" s="20">
        <v>55</v>
      </c>
      <c r="P163" s="20">
        <v>58</v>
      </c>
      <c r="Q163" s="20">
        <v>0</v>
      </c>
      <c r="R163" s="20">
        <v>0</v>
      </c>
      <c r="S163" s="17"/>
      <c r="T163" s="52"/>
    </row>
    <row r="164" spans="1:20" x14ac:dyDescent="0.3">
      <c r="A164" s="23">
        <f>RANK(K164,$K$7:$K$228,0)</f>
        <v>158</v>
      </c>
      <c r="B164" s="24">
        <v>86533</v>
      </c>
      <c r="C164" s="31" t="s">
        <v>258</v>
      </c>
      <c r="D164" s="31" t="s">
        <v>219</v>
      </c>
      <c r="E164" s="32">
        <v>2013</v>
      </c>
      <c r="F164" s="33" t="s">
        <v>4</v>
      </c>
      <c r="G164" s="32" t="s">
        <v>197</v>
      </c>
      <c r="H164" s="26" t="str">
        <f>_xlfn.IFS(E164&lt;2008.5,"U19",E164&lt;2010.5,"U17",E164&lt;2012.5,"U15",E164&lt;2014.5,"U13",E164&lt;2020,"U11")</f>
        <v>U13</v>
      </c>
      <c r="I164" s="32" t="s">
        <v>3</v>
      </c>
      <c r="J164" s="28">
        <f>COUNTIF(M164:R164,"&gt;0")</f>
        <v>4</v>
      </c>
      <c r="K164" s="29">
        <f>IF($E$4=3,LARGE(L164:R164,1)+LARGE(L164:R164,2)+LARGE(L164:R164,3),0)</f>
        <v>168</v>
      </c>
      <c r="L164" s="30">
        <f>IF(J164&gt;=3,0,IF(J164=2,(SUM(M164:R164)/2*0.95),IF(J164=1,(SUM(M164:R164)*0.95*2),)))</f>
        <v>0</v>
      </c>
      <c r="M164" s="20">
        <v>0</v>
      </c>
      <c r="N164" s="20">
        <v>44</v>
      </c>
      <c r="O164" s="20">
        <v>58</v>
      </c>
      <c r="P164" s="20">
        <v>66</v>
      </c>
      <c r="Q164" s="20">
        <v>38</v>
      </c>
      <c r="R164" s="20">
        <v>0</v>
      </c>
      <c r="S164" s="20" t="s">
        <v>353</v>
      </c>
      <c r="T164" s="52"/>
    </row>
    <row r="165" spans="1:20" x14ac:dyDescent="0.3">
      <c r="A165" s="23">
        <f>RANK(K165,$K$7:$K$228,0)</f>
        <v>159</v>
      </c>
      <c r="B165" s="24">
        <v>84367</v>
      </c>
      <c r="C165" s="25" t="s">
        <v>250</v>
      </c>
      <c r="D165" s="25" t="s">
        <v>45</v>
      </c>
      <c r="E165" s="26">
        <v>2012</v>
      </c>
      <c r="F165" s="27" t="s">
        <v>9</v>
      </c>
      <c r="G165" s="26" t="s">
        <v>197</v>
      </c>
      <c r="H165" s="26" t="str">
        <f>_xlfn.IFS(E165&lt;2008.5,"U19",E165&lt;2010.5,"U17",E165&lt;2012.5,"U15",E165&lt;2014.5,"U13",E165&lt;2020,"U11")</f>
        <v>U15</v>
      </c>
      <c r="I165" s="26" t="s">
        <v>2</v>
      </c>
      <c r="J165" s="28">
        <f>COUNTIF(M165:R165,"&gt;0")</f>
        <v>3</v>
      </c>
      <c r="K165" s="29">
        <f>IF($E$4=3,LARGE(L165:R165,1)+LARGE(L165:R165,2)+LARGE(L165:R165,3),0)</f>
        <v>166</v>
      </c>
      <c r="L165" s="30">
        <f>IF(J165&gt;=3,0,IF(J165=2,(SUM(M165:R165)/2*0.95),IF(J165=1,(SUM(M165:R165)*0.95*2),)))</f>
        <v>0</v>
      </c>
      <c r="M165" s="20">
        <v>40</v>
      </c>
      <c r="N165" s="20">
        <v>0</v>
      </c>
      <c r="O165" s="20">
        <v>0</v>
      </c>
      <c r="P165" s="20">
        <v>62</v>
      </c>
      <c r="Q165" s="20">
        <v>64</v>
      </c>
      <c r="R165" s="20">
        <v>0</v>
      </c>
      <c r="S165" s="20" t="s">
        <v>352</v>
      </c>
      <c r="T165" s="52"/>
    </row>
    <row r="166" spans="1:20" x14ac:dyDescent="0.3">
      <c r="A166" s="23">
        <f>RANK(K166,$K$7:$K$228,0)</f>
        <v>160</v>
      </c>
      <c r="B166" s="24">
        <v>90990</v>
      </c>
      <c r="C166" s="25" t="s">
        <v>276</v>
      </c>
      <c r="D166" s="25" t="s">
        <v>157</v>
      </c>
      <c r="E166" s="26">
        <v>2012</v>
      </c>
      <c r="F166" s="27" t="s">
        <v>10</v>
      </c>
      <c r="G166" s="26" t="s">
        <v>197</v>
      </c>
      <c r="H166" s="26" t="str">
        <f>_xlfn.IFS(E166&lt;2008.5,"U19",E166&lt;2010.5,"U17",E166&lt;2012.5,"U15",E166&lt;2014.5,"U13",E166&lt;2020,"U11")</f>
        <v>U15</v>
      </c>
      <c r="I166" s="26" t="s">
        <v>2</v>
      </c>
      <c r="J166" s="28">
        <f>COUNTIF(M166:R166,"&gt;0")</f>
        <v>3</v>
      </c>
      <c r="K166" s="29">
        <f>IF($E$4=3,LARGE(L166:R166,1)+LARGE(L166:R166,2)+LARGE(L166:R166,3),0)</f>
        <v>158</v>
      </c>
      <c r="L166" s="30">
        <f>IF(J166&gt;=3,0,IF(J166=2,(SUM(M166:R166)/2*0.95),IF(J166=1,(SUM(M166:R166)*0.95*2),)))</f>
        <v>0</v>
      </c>
      <c r="M166" s="20">
        <v>0</v>
      </c>
      <c r="N166" s="20">
        <v>0</v>
      </c>
      <c r="O166" s="20">
        <v>0</v>
      </c>
      <c r="P166" s="20">
        <v>44</v>
      </c>
      <c r="Q166" s="17">
        <v>47</v>
      </c>
      <c r="R166" s="17">
        <v>67</v>
      </c>
      <c r="S166" s="17"/>
      <c r="T166" s="52"/>
    </row>
    <row r="167" spans="1:20" x14ac:dyDescent="0.3">
      <c r="A167" s="23">
        <f>RANK(K167,$K$7:$K$228,0)</f>
        <v>161</v>
      </c>
      <c r="B167" s="42">
        <v>89912</v>
      </c>
      <c r="C167" s="43" t="s">
        <v>269</v>
      </c>
      <c r="D167" s="43" t="s">
        <v>39</v>
      </c>
      <c r="E167" s="44">
        <v>2012</v>
      </c>
      <c r="F167" s="45" t="s">
        <v>27</v>
      </c>
      <c r="G167" s="44" t="s">
        <v>197</v>
      </c>
      <c r="H167" s="26" t="str">
        <f>_xlfn.IFS(E167&lt;2008.5,"U19",E167&lt;2010.5,"U17",E167&lt;2012.5,"U15",E167&lt;2014.5,"U13",E167&lt;2020,"U11")</f>
        <v>U15</v>
      </c>
      <c r="I167" s="44" t="s">
        <v>2</v>
      </c>
      <c r="J167" s="28">
        <f>COUNTIF(M167:R167,"&gt;0")</f>
        <v>1</v>
      </c>
      <c r="K167" s="29">
        <f>IF($E$4=3,LARGE(L167:R167,1)+LARGE(L167:R167,2)+LARGE(L167:R167,3),0)</f>
        <v>156.6</v>
      </c>
      <c r="L167" s="30">
        <f>IF(J167&gt;=3,0,IF(J167=2,(SUM(M167:R167)/2*0.95),IF(J167=1,(SUM(M167:R167)*0.95*2),)))</f>
        <v>102.6</v>
      </c>
      <c r="M167" s="20">
        <v>0</v>
      </c>
      <c r="N167" s="20">
        <v>0</v>
      </c>
      <c r="O167" s="20">
        <v>54</v>
      </c>
      <c r="P167" s="20">
        <v>0</v>
      </c>
      <c r="Q167" s="20">
        <v>0</v>
      </c>
      <c r="R167" s="20">
        <v>0</v>
      </c>
      <c r="S167" s="17"/>
      <c r="T167" s="52"/>
    </row>
    <row r="168" spans="1:20" x14ac:dyDescent="0.3">
      <c r="A168" s="23">
        <f>RANK(K168,$K$7:$K$228,0)</f>
        <v>162</v>
      </c>
      <c r="B168" s="24">
        <v>92384</v>
      </c>
      <c r="C168" s="25" t="s">
        <v>308</v>
      </c>
      <c r="D168" s="25" t="s">
        <v>49</v>
      </c>
      <c r="E168" s="26">
        <v>2012</v>
      </c>
      <c r="F168" s="27" t="s">
        <v>4</v>
      </c>
      <c r="G168" s="26" t="s">
        <v>197</v>
      </c>
      <c r="H168" s="26" t="str">
        <f>_xlfn.IFS(E168&lt;2008.5,"U19",E168&lt;2010.5,"U17",E168&lt;2012.5,"U15",E168&lt;2014.5,"U13",E168&lt;2020,"U11")</f>
        <v>U15</v>
      </c>
      <c r="I168" s="26" t="s">
        <v>2</v>
      </c>
      <c r="J168" s="28">
        <f>COUNTIF(M168:R168,"&gt;0")</f>
        <v>2</v>
      </c>
      <c r="K168" s="29">
        <f>IF($E$4=3,LARGE(L168:R168,1)+LARGE(L168:R168,2)+LARGE(L168:R168,3),0)</f>
        <v>156.35</v>
      </c>
      <c r="L168" s="30">
        <f>IF(J168&gt;=3,0,IF(J168=2,(SUM(M168:R168)/2*0.95),IF(J168=1,(SUM(M168:R168)*0.95*2),)))</f>
        <v>50.349999999999994</v>
      </c>
      <c r="M168" s="20">
        <v>0</v>
      </c>
      <c r="N168" s="20">
        <v>0</v>
      </c>
      <c r="O168" s="20">
        <v>0</v>
      </c>
      <c r="P168" s="20">
        <v>0</v>
      </c>
      <c r="Q168" s="17">
        <v>32</v>
      </c>
      <c r="R168" s="17">
        <v>74</v>
      </c>
      <c r="S168" s="17"/>
      <c r="T168" s="52"/>
    </row>
    <row r="169" spans="1:20" x14ac:dyDescent="0.3">
      <c r="A169" s="23">
        <f>RANK(K169,$K$7:$K$228,0)</f>
        <v>163</v>
      </c>
      <c r="B169" s="24">
        <v>87040</v>
      </c>
      <c r="C169" s="25" t="s">
        <v>239</v>
      </c>
      <c r="D169" s="25" t="s">
        <v>39</v>
      </c>
      <c r="E169" s="26">
        <v>2012</v>
      </c>
      <c r="F169" s="27" t="s">
        <v>27</v>
      </c>
      <c r="G169" s="26" t="s">
        <v>197</v>
      </c>
      <c r="H169" s="26" t="str">
        <f>_xlfn.IFS(E169&lt;2008.5,"U19",E169&lt;2010.5,"U17",E169&lt;2012.5,"U15",E169&lt;2014.5,"U13",E169&lt;2020,"U11")</f>
        <v>U15</v>
      </c>
      <c r="I169" s="26" t="s">
        <v>2</v>
      </c>
      <c r="J169" s="28">
        <f>COUNTIF(M169:R169,"&gt;0")</f>
        <v>3</v>
      </c>
      <c r="K169" s="29">
        <f>IF($E$4=3,LARGE(L169:R169,1)+LARGE(L169:R169,2)+LARGE(L169:R169,3),0)</f>
        <v>154</v>
      </c>
      <c r="L169" s="30">
        <f>IF(J169&gt;=3,0,IF(J169=2,(SUM(M169:R169)/2*0.95),IF(J169=1,(SUM(M169:R169)*0.95*2),)))</f>
        <v>0</v>
      </c>
      <c r="M169" s="20">
        <v>36</v>
      </c>
      <c r="N169" s="20">
        <v>0</v>
      </c>
      <c r="O169" s="20">
        <v>0</v>
      </c>
      <c r="P169" s="20">
        <v>0</v>
      </c>
      <c r="Q169" s="20">
        <v>36</v>
      </c>
      <c r="R169" s="20">
        <v>82</v>
      </c>
      <c r="S169" s="17" t="s">
        <v>18</v>
      </c>
      <c r="T169" s="52"/>
    </row>
    <row r="170" spans="1:20" x14ac:dyDescent="0.3">
      <c r="A170" s="23">
        <f>RANK(K170,$K$7:$K$228,0)</f>
        <v>164</v>
      </c>
      <c r="B170" s="37">
        <v>89942</v>
      </c>
      <c r="C170" s="46" t="s">
        <v>223</v>
      </c>
      <c r="D170" s="46" t="s">
        <v>220</v>
      </c>
      <c r="E170" s="47">
        <v>2009</v>
      </c>
      <c r="F170" s="46" t="s">
        <v>27</v>
      </c>
      <c r="G170" s="47" t="s">
        <v>197</v>
      </c>
      <c r="H170" s="26" t="str">
        <f>_xlfn.IFS(E170&lt;2008.5,"U19",E170&lt;2010.5,"U17",E170&lt;2012.5,"U15",E170&lt;2014.5,"U13",E170&lt;2020,"U11")</f>
        <v>U17</v>
      </c>
      <c r="I170" s="47" t="s">
        <v>3</v>
      </c>
      <c r="J170" s="28">
        <f>COUNTIF(M170:R170,"&gt;0")</f>
        <v>2</v>
      </c>
      <c r="K170" s="29">
        <f>IF($E$4=3,LARGE(L170:R170,1)+LARGE(L170:R170,2)+LARGE(L170:R170,3),0)</f>
        <v>151.92500000000001</v>
      </c>
      <c r="L170" s="30">
        <f>IF(J170&gt;=3,0,IF(J170=2,(SUM(M170:R170)/2*0.95),IF(J170=1,(SUM(M170:R170)*0.95*2),)))</f>
        <v>48.924999999999997</v>
      </c>
      <c r="M170" s="20">
        <v>60</v>
      </c>
      <c r="N170" s="20">
        <v>43</v>
      </c>
      <c r="O170" s="20">
        <v>0</v>
      </c>
      <c r="P170" s="20">
        <v>0</v>
      </c>
      <c r="Q170" s="20">
        <v>0</v>
      </c>
      <c r="R170" s="20">
        <v>0</v>
      </c>
      <c r="S170" s="17"/>
      <c r="T170" s="52"/>
    </row>
    <row r="171" spans="1:20" x14ac:dyDescent="0.3">
      <c r="A171" s="23">
        <f>RANK(K171,$K$7:$K$228,0)</f>
        <v>165</v>
      </c>
      <c r="B171" s="24">
        <v>87578</v>
      </c>
      <c r="C171" s="31" t="s">
        <v>255</v>
      </c>
      <c r="D171" s="31" t="s">
        <v>166</v>
      </c>
      <c r="E171" s="32">
        <v>2010</v>
      </c>
      <c r="F171" s="33" t="s">
        <v>28</v>
      </c>
      <c r="G171" s="32" t="s">
        <v>197</v>
      </c>
      <c r="H171" s="26" t="str">
        <f>_xlfn.IFS(E171&lt;2008.5,"U19",E171&lt;2010.5,"U17",E171&lt;2012.5,"U15",E171&lt;2014.5,"U13",E171&lt;2020,"U11")</f>
        <v>U17</v>
      </c>
      <c r="I171" s="32" t="s">
        <v>3</v>
      </c>
      <c r="J171" s="28">
        <f>COUNTIF(M171:R171,"&gt;0")</f>
        <v>1</v>
      </c>
      <c r="K171" s="29">
        <f>IF($E$4=3,LARGE(L171:R171,1)+LARGE(L171:R171,2)+LARGE(L171:R171,3),0)</f>
        <v>150.80000000000001</v>
      </c>
      <c r="L171" s="30">
        <f>IF(J171&gt;=3,0,IF(J171=2,(SUM(M171:R171)/2*0.95),IF(J171=1,(SUM(M171:R171)*0.95*2),)))</f>
        <v>98.8</v>
      </c>
      <c r="M171" s="20">
        <v>0</v>
      </c>
      <c r="N171" s="20">
        <v>52</v>
      </c>
      <c r="O171" s="20">
        <v>0</v>
      </c>
      <c r="P171" s="20">
        <v>0</v>
      </c>
      <c r="Q171" s="20">
        <v>0</v>
      </c>
      <c r="R171" s="20">
        <v>0</v>
      </c>
      <c r="S171" s="17"/>
      <c r="T171" s="52"/>
    </row>
    <row r="172" spans="1:20" x14ac:dyDescent="0.3">
      <c r="A172" s="23">
        <f>RANK(K172,$K$7:$K$228,0)</f>
        <v>165</v>
      </c>
      <c r="B172" s="24">
        <v>90070</v>
      </c>
      <c r="C172" s="46" t="s">
        <v>226</v>
      </c>
      <c r="D172" s="46" t="s">
        <v>227</v>
      </c>
      <c r="E172" s="47">
        <v>2015</v>
      </c>
      <c r="F172" s="46" t="s">
        <v>11</v>
      </c>
      <c r="G172" s="47" t="s">
        <v>197</v>
      </c>
      <c r="H172" s="26" t="str">
        <f>_xlfn.IFS(E172&lt;2008.5,"U19",E172&lt;2010.5,"U17",E172&lt;2012.5,"U15",E172&lt;2014.5,"U13",E172&lt;2020,"U11")</f>
        <v>U11</v>
      </c>
      <c r="I172" s="47" t="s">
        <v>3</v>
      </c>
      <c r="J172" s="28">
        <f>COUNTIF(M172:R172,"&gt;0")</f>
        <v>1</v>
      </c>
      <c r="K172" s="29">
        <f>IF($E$4=3,LARGE(L172:R172,1)+LARGE(L172:R172,2)+LARGE(L172:R172,3),0)</f>
        <v>150.80000000000001</v>
      </c>
      <c r="L172" s="30">
        <f>IF(J172&gt;=3,0,IF(J172=2,(SUM(M172:R172)/2*0.95),IF(J172=1,(SUM(M172:R172)*0.95*2),)))</f>
        <v>98.8</v>
      </c>
      <c r="M172" s="20">
        <v>52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17"/>
      <c r="T172" s="52"/>
    </row>
    <row r="173" spans="1:20" x14ac:dyDescent="0.3">
      <c r="A173" s="23">
        <f>RANK(K173,$K$7:$K$228,0)</f>
        <v>167</v>
      </c>
      <c r="B173" s="24">
        <v>89375</v>
      </c>
      <c r="C173" s="31" t="s">
        <v>236</v>
      </c>
      <c r="D173" s="31" t="s">
        <v>237</v>
      </c>
      <c r="E173" s="32">
        <v>2013</v>
      </c>
      <c r="F173" s="33" t="s">
        <v>4</v>
      </c>
      <c r="G173" s="32" t="s">
        <v>197</v>
      </c>
      <c r="H173" s="26" t="str">
        <f>_xlfn.IFS(E173&lt;2008.5,"U19",E173&lt;2010.5,"U17",E173&lt;2012.5,"U15",E173&lt;2014.5,"U13",E173&lt;2020,"U11")</f>
        <v>U13</v>
      </c>
      <c r="I173" s="32" t="s">
        <v>3</v>
      </c>
      <c r="J173" s="28">
        <f>COUNTIF(M173:R173,"&gt;0")</f>
        <v>3</v>
      </c>
      <c r="K173" s="29">
        <f>IF($E$4=3,LARGE(L173:R173,1)+LARGE(L173:R173,2)+LARGE(L173:R173,3),0)</f>
        <v>150</v>
      </c>
      <c r="L173" s="30">
        <f>IF(J173&gt;=3,0,IF(J173=2,(SUM(M173:R173)/2*0.95),IF(J173=1,(SUM(M173:R173)*0.95*2),)))</f>
        <v>0</v>
      </c>
      <c r="M173" s="34">
        <v>46</v>
      </c>
      <c r="N173" s="34">
        <v>0</v>
      </c>
      <c r="O173" s="20">
        <v>0</v>
      </c>
      <c r="P173" s="34">
        <v>60</v>
      </c>
      <c r="Q173" s="17">
        <v>44</v>
      </c>
      <c r="R173" s="17">
        <v>0</v>
      </c>
      <c r="S173" s="17"/>
      <c r="T173" s="52"/>
    </row>
    <row r="174" spans="1:20" x14ac:dyDescent="0.3">
      <c r="A174" s="23">
        <f>RANK(K174,$K$7:$K$228,0)</f>
        <v>168</v>
      </c>
      <c r="B174" s="24">
        <v>89478</v>
      </c>
      <c r="C174" s="25" t="s">
        <v>246</v>
      </c>
      <c r="D174" s="25" t="s">
        <v>172</v>
      </c>
      <c r="E174" s="26">
        <v>2013</v>
      </c>
      <c r="F174" s="27" t="s">
        <v>27</v>
      </c>
      <c r="G174" s="26" t="s">
        <v>197</v>
      </c>
      <c r="H174" s="26" t="str">
        <f>_xlfn.IFS(E174&lt;2008.5,"U19",E174&lt;2010.5,"U17",E174&lt;2012.5,"U15",E174&lt;2014.5,"U13",E174&lt;2020,"U11")</f>
        <v>U13</v>
      </c>
      <c r="I174" s="26" t="s">
        <v>2</v>
      </c>
      <c r="J174" s="28">
        <f>COUNTIF(M174:R174,"&gt;0")</f>
        <v>4</v>
      </c>
      <c r="K174" s="29">
        <f>IF($E$4=3,LARGE(L174:R174,1)+LARGE(L174:R174,2)+LARGE(L174:R174,3),0)</f>
        <v>149</v>
      </c>
      <c r="L174" s="30">
        <f>IF(J174&gt;=3,0,IF(J174=2,(SUM(M174:R174)/2*0.95),IF(J174=1,(SUM(M174:R174)*0.95*2),)))</f>
        <v>0</v>
      </c>
      <c r="M174" s="20">
        <v>28</v>
      </c>
      <c r="N174" s="20">
        <v>0</v>
      </c>
      <c r="O174" s="20">
        <v>0</v>
      </c>
      <c r="P174" s="20">
        <v>43</v>
      </c>
      <c r="Q174" s="20">
        <v>34</v>
      </c>
      <c r="R174" s="20">
        <v>72</v>
      </c>
      <c r="S174" s="17"/>
      <c r="T174" s="52"/>
    </row>
    <row r="175" spans="1:20" x14ac:dyDescent="0.3">
      <c r="A175" s="23">
        <f>RANK(K175,$K$7:$K$228,0)</f>
        <v>169</v>
      </c>
      <c r="B175" s="24">
        <v>90452</v>
      </c>
      <c r="C175" s="25" t="s">
        <v>253</v>
      </c>
      <c r="D175" s="25" t="s">
        <v>31</v>
      </c>
      <c r="E175" s="26">
        <v>2012</v>
      </c>
      <c r="F175" s="27" t="s">
        <v>5</v>
      </c>
      <c r="G175" s="26" t="s">
        <v>197</v>
      </c>
      <c r="H175" s="26" t="str">
        <f>_xlfn.IFS(E175&lt;2008.5,"U19",E175&lt;2010.5,"U17",E175&lt;2012.5,"U15",E175&lt;2014.5,"U13",E175&lt;2020,"U11")</f>
        <v>U15</v>
      </c>
      <c r="I175" s="26" t="s">
        <v>2</v>
      </c>
      <c r="J175" s="28">
        <f>COUNTIF(M175:R175,"&gt;0")</f>
        <v>2</v>
      </c>
      <c r="K175" s="29">
        <f>IF($E$4=3,LARGE(L175:R175,1)+LARGE(L175:R175,2)+LARGE(L175:R175,3),0)</f>
        <v>147.5</v>
      </c>
      <c r="L175" s="30">
        <f>IF(J175&gt;=3,0,IF(J175=2,(SUM(M175:R175)/2*0.95),IF(J175=1,(SUM(M175:R175)*0.95*2),)))</f>
        <v>47.5</v>
      </c>
      <c r="M175" s="20">
        <v>34</v>
      </c>
      <c r="N175" s="20">
        <v>0</v>
      </c>
      <c r="O175" s="20">
        <v>66</v>
      </c>
      <c r="P175" s="20">
        <v>0</v>
      </c>
      <c r="Q175" s="20">
        <v>0</v>
      </c>
      <c r="R175" s="20">
        <v>0</v>
      </c>
      <c r="S175" s="17"/>
      <c r="T175" s="52"/>
    </row>
    <row r="176" spans="1:20" x14ac:dyDescent="0.3">
      <c r="A176" s="23">
        <f>RANK(K176,$K$7:$K$228,0)</f>
        <v>170</v>
      </c>
      <c r="B176" s="24">
        <v>90309</v>
      </c>
      <c r="C176" s="25" t="s">
        <v>244</v>
      </c>
      <c r="D176" s="25" t="s">
        <v>172</v>
      </c>
      <c r="E176" s="26">
        <v>2012</v>
      </c>
      <c r="F176" s="27" t="s">
        <v>27</v>
      </c>
      <c r="G176" s="26" t="s">
        <v>197</v>
      </c>
      <c r="H176" s="26" t="str">
        <f>_xlfn.IFS(E176&lt;2008.5,"U19",E176&lt;2010.5,"U17",E176&lt;2012.5,"U15",E176&lt;2014.5,"U13",E176&lt;2020,"U11")</f>
        <v>U15</v>
      </c>
      <c r="I176" s="26" t="s">
        <v>2</v>
      </c>
      <c r="J176" s="28">
        <f>COUNTIF(M176:R176,"&gt;0")</f>
        <v>2</v>
      </c>
      <c r="K176" s="29">
        <f>IF($E$4=3,LARGE(L176:R176,1)+LARGE(L176:R176,2)+LARGE(L176:R176,3),0)</f>
        <v>144.55000000000001</v>
      </c>
      <c r="L176" s="30">
        <f>IF(J176&gt;=3,0,IF(J176=2,(SUM(M176:R176)/2*0.95),IF(J176=1,(SUM(M176:R176)*0.95*2),)))</f>
        <v>46.55</v>
      </c>
      <c r="M176" s="20">
        <v>30</v>
      </c>
      <c r="N176" s="20">
        <v>68</v>
      </c>
      <c r="O176" s="20">
        <v>0</v>
      </c>
      <c r="P176" s="20">
        <v>0</v>
      </c>
      <c r="Q176" s="20">
        <v>0</v>
      </c>
      <c r="R176" s="20">
        <v>0</v>
      </c>
      <c r="S176" s="17"/>
      <c r="T176" s="52"/>
    </row>
    <row r="177" spans="1:20" x14ac:dyDescent="0.3">
      <c r="A177" s="23">
        <f>RANK(K177,$K$7:$K$228,0)</f>
        <v>171</v>
      </c>
      <c r="B177" s="24">
        <v>85295</v>
      </c>
      <c r="C177" s="25" t="s">
        <v>264</v>
      </c>
      <c r="D177" s="25" t="s">
        <v>265</v>
      </c>
      <c r="E177" s="26">
        <v>2011</v>
      </c>
      <c r="F177" s="27" t="s">
        <v>27</v>
      </c>
      <c r="G177" s="26" t="s">
        <v>197</v>
      </c>
      <c r="H177" s="26" t="str">
        <f>_xlfn.IFS(E177&lt;2008.5,"U19",E177&lt;2010.5,"U17",E177&lt;2012.5,"U15",E177&lt;2014.5,"U13",E177&lt;2020,"U11")</f>
        <v>U15</v>
      </c>
      <c r="I177" s="26" t="s">
        <v>2</v>
      </c>
      <c r="J177" s="28">
        <f>COUNTIF(M177:R177,"&gt;0")</f>
        <v>4</v>
      </c>
      <c r="K177" s="29">
        <f>IF($E$4=3,LARGE(L177:R177,1)+LARGE(L177:R177,2)+LARGE(L177:R177,3),0)</f>
        <v>143</v>
      </c>
      <c r="L177" s="30">
        <f>IF(J177&gt;=3,0,IF(J177=2,(SUM(M177:R177)/2*0.95),IF(J177=1,(SUM(M177:R177)*0.95*2),)))</f>
        <v>0</v>
      </c>
      <c r="M177" s="20">
        <v>0</v>
      </c>
      <c r="N177" s="20">
        <v>38</v>
      </c>
      <c r="O177" s="20">
        <v>60</v>
      </c>
      <c r="P177" s="20">
        <v>0</v>
      </c>
      <c r="Q177" s="20">
        <v>39</v>
      </c>
      <c r="R177" s="20">
        <v>44</v>
      </c>
      <c r="S177" s="17"/>
      <c r="T177" s="52"/>
    </row>
    <row r="178" spans="1:20" x14ac:dyDescent="0.3">
      <c r="A178" s="23">
        <f>RANK(K178,$K$7:$K$228,0)</f>
        <v>172</v>
      </c>
      <c r="B178" s="24">
        <v>91007</v>
      </c>
      <c r="C178" s="25" t="s">
        <v>275</v>
      </c>
      <c r="D178" s="25" t="s">
        <v>172</v>
      </c>
      <c r="E178" s="26">
        <v>2011</v>
      </c>
      <c r="F178" s="27" t="s">
        <v>10</v>
      </c>
      <c r="G178" s="26" t="s">
        <v>197</v>
      </c>
      <c r="H178" s="26" t="str">
        <f>_xlfn.IFS(E178&lt;2008.5,"U19",E178&lt;2010.5,"U17",E178&lt;2012.5,"U15",E178&lt;2014.5,"U13",E178&lt;2020,"U11")</f>
        <v>U15</v>
      </c>
      <c r="I178" s="26" t="s">
        <v>2</v>
      </c>
      <c r="J178" s="28">
        <f>COUNTIF(M178:R178,"&gt;0")</f>
        <v>2</v>
      </c>
      <c r="K178" s="29">
        <f>IF($E$4=3,LARGE(L178:R178,1)+LARGE(L178:R178,2)+LARGE(L178:R178,3),0)</f>
        <v>141.6</v>
      </c>
      <c r="L178" s="30">
        <f>IF(J178&gt;=3,0,IF(J178=2,(SUM(M178:R178)/2*0.95),IF(J178=1,(SUM(M178:R178)*0.95*2),)))</f>
        <v>45.599999999999994</v>
      </c>
      <c r="M178" s="20">
        <v>0</v>
      </c>
      <c r="N178" s="20">
        <v>0</v>
      </c>
      <c r="O178" s="20">
        <v>0</v>
      </c>
      <c r="P178" s="20">
        <v>46</v>
      </c>
      <c r="Q178" s="17">
        <v>50</v>
      </c>
      <c r="R178" s="17">
        <v>0</v>
      </c>
      <c r="S178" s="17"/>
      <c r="T178" s="52"/>
    </row>
    <row r="179" spans="1:20" x14ac:dyDescent="0.3">
      <c r="A179" s="23">
        <f>RANK(K179,$K$7:$K$228,0)</f>
        <v>173</v>
      </c>
      <c r="B179" s="24">
        <v>90998</v>
      </c>
      <c r="C179" s="25" t="s">
        <v>333</v>
      </c>
      <c r="D179" s="25" t="s">
        <v>36</v>
      </c>
      <c r="E179" s="26">
        <v>2011</v>
      </c>
      <c r="F179" s="27" t="s">
        <v>210</v>
      </c>
      <c r="G179" s="26" t="s">
        <v>197</v>
      </c>
      <c r="H179" s="26" t="s">
        <v>332</v>
      </c>
      <c r="I179" s="26" t="s">
        <v>2</v>
      </c>
      <c r="J179" s="28">
        <f>COUNTIF(M179:R179,"&gt;0")</f>
        <v>1</v>
      </c>
      <c r="K179" s="29">
        <f>IF($E$4=3,LARGE(L179:R179,1)+LARGE(L179:R179,2)+LARGE(L179:R179,3),0)</f>
        <v>139.19999999999999</v>
      </c>
      <c r="L179" s="30">
        <f>IF(J179&gt;=3,0,IF(J179=2,(SUM(M179:R179)/2*0.95),IF(J179=1,(SUM(M179:R179)*0.95*2),)))</f>
        <v>91.199999999999989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48</v>
      </c>
      <c r="S179" s="17"/>
      <c r="T179" s="52"/>
    </row>
    <row r="180" spans="1:20" x14ac:dyDescent="0.3">
      <c r="A180" s="23">
        <f>RANK(K180,$K$7:$K$228,0)</f>
        <v>174</v>
      </c>
      <c r="B180" s="24">
        <v>87579</v>
      </c>
      <c r="C180" s="31" t="s">
        <v>255</v>
      </c>
      <c r="D180" s="31" t="s">
        <v>162</v>
      </c>
      <c r="E180" s="32">
        <v>2013</v>
      </c>
      <c r="F180" s="33" t="s">
        <v>28</v>
      </c>
      <c r="G180" s="32" t="s">
        <v>197</v>
      </c>
      <c r="H180" s="26" t="str">
        <f>_xlfn.IFS(E180&lt;2008.5,"U19",E180&lt;2010.5,"U17",E180&lt;2012.5,"U15",E180&lt;2014.5,"U13",E180&lt;2020,"U11")</f>
        <v>U13</v>
      </c>
      <c r="I180" s="32" t="s">
        <v>3</v>
      </c>
      <c r="J180" s="28">
        <f>COUNTIF(M180:R180,"&gt;0")</f>
        <v>1</v>
      </c>
      <c r="K180" s="29">
        <f>IF($E$4=3,LARGE(L180:R180,1)+LARGE(L180:R180,2)+LARGE(L180:R180,3),0)</f>
        <v>136.30000000000001</v>
      </c>
      <c r="L180" s="30">
        <f>IF(J180&gt;=3,0,IF(J180=2,(SUM(M180:R180)/2*0.95),IF(J180=1,(SUM(M180:R180)*0.95*2),)))</f>
        <v>89.3</v>
      </c>
      <c r="M180" s="20">
        <v>0</v>
      </c>
      <c r="N180" s="20">
        <v>47</v>
      </c>
      <c r="O180" s="20">
        <v>0</v>
      </c>
      <c r="P180" s="20">
        <v>0</v>
      </c>
      <c r="Q180" s="20">
        <v>0</v>
      </c>
      <c r="R180" s="20">
        <v>0</v>
      </c>
      <c r="S180" s="17"/>
      <c r="T180" s="52"/>
    </row>
    <row r="181" spans="1:20" x14ac:dyDescent="0.3">
      <c r="A181" s="23">
        <f>RANK(K181,$K$7:$K$228,0)</f>
        <v>174</v>
      </c>
      <c r="B181" s="24">
        <v>89486</v>
      </c>
      <c r="C181" s="25" t="s">
        <v>206</v>
      </c>
      <c r="D181" s="25" t="s">
        <v>160</v>
      </c>
      <c r="E181" s="26">
        <v>2012</v>
      </c>
      <c r="F181" s="27" t="s">
        <v>27</v>
      </c>
      <c r="G181" s="26" t="s">
        <v>197</v>
      </c>
      <c r="H181" s="26" t="str">
        <f>_xlfn.IFS(E181&lt;2008.5,"U19",E181&lt;2010.5,"U17",E181&lt;2012.5,"U15",E181&lt;2014.5,"U13",E181&lt;2020,"U11")</f>
        <v>U15</v>
      </c>
      <c r="I181" s="26" t="s">
        <v>2</v>
      </c>
      <c r="J181" s="28">
        <f>COUNTIF(M181:R181,"&gt;0")</f>
        <v>1</v>
      </c>
      <c r="K181" s="29">
        <f>IF($E$4=3,LARGE(L181:R181,1)+LARGE(L181:R181,2)+LARGE(L181:R181,3),0)</f>
        <v>136.30000000000001</v>
      </c>
      <c r="L181" s="30">
        <f>IF(J181&gt;=3,0,IF(J181=2,(SUM(M181:R181)/2*0.95),IF(J181=1,(SUM(M181:R181)*0.95*2),)))</f>
        <v>89.3</v>
      </c>
      <c r="M181" s="20">
        <v>47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17"/>
      <c r="T181" s="52"/>
    </row>
    <row r="182" spans="1:20" x14ac:dyDescent="0.3">
      <c r="A182" s="23">
        <f>RANK(K182,$K$7:$K$228,0)</f>
        <v>174</v>
      </c>
      <c r="B182" s="24">
        <v>91709</v>
      </c>
      <c r="C182" s="25" t="s">
        <v>292</v>
      </c>
      <c r="D182" s="25" t="s">
        <v>52</v>
      </c>
      <c r="E182" s="26">
        <v>2012</v>
      </c>
      <c r="F182" s="27" t="s">
        <v>10</v>
      </c>
      <c r="G182" s="26" t="s">
        <v>197</v>
      </c>
      <c r="H182" s="26" t="str">
        <f>_xlfn.IFS(E182&lt;2008.5,"U19",E182&lt;2010.5,"U17",E182&lt;2012.5,"U15",E182&lt;2014.5,"U13",E182&lt;2020,"U11")</f>
        <v>U15</v>
      </c>
      <c r="I182" s="26" t="s">
        <v>2</v>
      </c>
      <c r="J182" s="28">
        <f>COUNTIF(M182:R182,"&gt;0")</f>
        <v>1</v>
      </c>
      <c r="K182" s="29">
        <f>IF($E$4=3,LARGE(L182:R182,1)+LARGE(L182:R182,2)+LARGE(L182:R182,3),0)</f>
        <v>136.30000000000001</v>
      </c>
      <c r="L182" s="30">
        <f>IF(J182&gt;=3,0,IF(J182=2,(SUM(M182:R182)/2*0.95),IF(J182=1,(SUM(M182:R182)*0.95*2),)))</f>
        <v>89.3</v>
      </c>
      <c r="M182" s="20">
        <v>0</v>
      </c>
      <c r="N182" s="20">
        <v>0</v>
      </c>
      <c r="O182" s="20">
        <v>0</v>
      </c>
      <c r="P182" s="20">
        <v>47</v>
      </c>
      <c r="Q182" s="20">
        <v>0</v>
      </c>
      <c r="R182" s="20">
        <v>0</v>
      </c>
      <c r="S182" s="17"/>
      <c r="T182" s="52"/>
    </row>
    <row r="183" spans="1:20" x14ac:dyDescent="0.3">
      <c r="A183" s="23">
        <f>RANK(K183,$K$7:$K$228,0)</f>
        <v>177</v>
      </c>
      <c r="B183" s="24">
        <v>87577</v>
      </c>
      <c r="C183" s="31" t="s">
        <v>259</v>
      </c>
      <c r="D183" s="31" t="s">
        <v>260</v>
      </c>
      <c r="E183" s="32">
        <v>2014</v>
      </c>
      <c r="F183" s="33" t="s">
        <v>28</v>
      </c>
      <c r="G183" s="32" t="s">
        <v>197</v>
      </c>
      <c r="H183" s="26" t="str">
        <f>_xlfn.IFS(E183&lt;2008.5,"U19",E183&lt;2010.5,"U17",E183&lt;2012.5,"U15",E183&lt;2014.5,"U13",E183&lt;2020,"U11")</f>
        <v>U13</v>
      </c>
      <c r="I183" s="32" t="s">
        <v>3</v>
      </c>
      <c r="J183" s="28">
        <f>COUNTIF(M183:R183,"&gt;0")</f>
        <v>2</v>
      </c>
      <c r="K183" s="29">
        <f>IF($E$4=3,LARGE(L183:R183,1)+LARGE(L183:R183,2)+LARGE(L183:R183,3),0)</f>
        <v>134.22499999999999</v>
      </c>
      <c r="L183" s="30">
        <f>IF(J183&gt;=3,0,IF(J183=2,(SUM(M183:R183)/2*0.95),IF(J183=1,(SUM(M183:R183)*0.95*2),)))</f>
        <v>43.225000000000001</v>
      </c>
      <c r="M183" s="20">
        <v>0</v>
      </c>
      <c r="N183" s="20">
        <v>46</v>
      </c>
      <c r="O183" s="20">
        <v>0</v>
      </c>
      <c r="P183" s="20">
        <v>0</v>
      </c>
      <c r="Q183" s="20">
        <v>45</v>
      </c>
      <c r="R183" s="20">
        <v>0</v>
      </c>
      <c r="S183" s="17"/>
      <c r="T183" s="52"/>
    </row>
    <row r="184" spans="1:20" x14ac:dyDescent="0.3">
      <c r="A184" s="23">
        <f>RANK(K184,$K$7:$K$228,0)</f>
        <v>178</v>
      </c>
      <c r="B184" s="24">
        <v>91711</v>
      </c>
      <c r="C184" s="25" t="s">
        <v>291</v>
      </c>
      <c r="D184" s="25" t="s">
        <v>163</v>
      </c>
      <c r="E184" s="26">
        <v>2013</v>
      </c>
      <c r="F184" s="27" t="s">
        <v>10</v>
      </c>
      <c r="G184" s="26" t="s">
        <v>197</v>
      </c>
      <c r="H184" s="26" t="str">
        <f>_xlfn.IFS(E184&lt;2008.5,"U19",E184&lt;2010.5,"U17",E184&lt;2012.5,"U15",E184&lt;2014.5,"U13",E184&lt;2020,"U11")</f>
        <v>U13</v>
      </c>
      <c r="I184" s="26" t="s">
        <v>2</v>
      </c>
      <c r="J184" s="28">
        <f>COUNTIF(M184:R184,"&gt;0")</f>
        <v>1</v>
      </c>
      <c r="K184" s="29">
        <f>IF($E$4=3,LARGE(L184:R184,1)+LARGE(L184:R184,2)+LARGE(L184:R184,3),0)</f>
        <v>133.39999999999998</v>
      </c>
      <c r="L184" s="30">
        <f>IF(J184&gt;=3,0,IF(J184=2,(SUM(M184:R184)/2*0.95),IF(J184=1,(SUM(M184:R184)*0.95*2),)))</f>
        <v>87.399999999999991</v>
      </c>
      <c r="M184" s="20">
        <v>0</v>
      </c>
      <c r="N184" s="20">
        <v>0</v>
      </c>
      <c r="O184" s="20">
        <v>0</v>
      </c>
      <c r="P184" s="20">
        <v>46</v>
      </c>
      <c r="Q184" s="20">
        <v>0</v>
      </c>
      <c r="R184" s="20">
        <v>0</v>
      </c>
      <c r="S184" s="17"/>
      <c r="T184" s="52"/>
    </row>
    <row r="185" spans="1:20" x14ac:dyDescent="0.3">
      <c r="A185" s="23">
        <f>RANK(K185,$K$7:$K$228,0)</f>
        <v>178</v>
      </c>
      <c r="B185" s="37">
        <v>89489</v>
      </c>
      <c r="C185" s="38" t="s">
        <v>222</v>
      </c>
      <c r="D185" s="38" t="s">
        <v>31</v>
      </c>
      <c r="E185" s="39">
        <v>2014</v>
      </c>
      <c r="F185" s="38" t="s">
        <v>27</v>
      </c>
      <c r="G185" s="39" t="s">
        <v>197</v>
      </c>
      <c r="H185" s="26" t="str">
        <f>_xlfn.IFS(E185&lt;2008.5,"U19",E185&lt;2010.5,"U17",E185&lt;2012.5,"U15",E185&lt;2014.5,"U13",E185&lt;2020,"U11")</f>
        <v>U13</v>
      </c>
      <c r="I185" s="39" t="s">
        <v>2</v>
      </c>
      <c r="J185" s="28">
        <f>COUNTIF(M185:R185,"&gt;0")</f>
        <v>1</v>
      </c>
      <c r="K185" s="29">
        <f>IF($E$4=3,LARGE(L185:R185,1)+LARGE(L185:R185,2)+LARGE(L185:R185,3),0)</f>
        <v>133.39999999999998</v>
      </c>
      <c r="L185" s="30">
        <f>IF(J185&gt;=3,0,IF(J185=2,(SUM(M185:R185)/2*0.95),IF(J185=1,(SUM(M185:R185)*0.95*2),)))</f>
        <v>87.399999999999991</v>
      </c>
      <c r="M185" s="20">
        <v>46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17"/>
      <c r="T185" s="52"/>
    </row>
    <row r="186" spans="1:20" x14ac:dyDescent="0.3">
      <c r="A186" s="23">
        <f>RANK(K186,$K$7:$K$228,0)</f>
        <v>178</v>
      </c>
      <c r="B186" s="24">
        <v>92147</v>
      </c>
      <c r="C186" s="25" t="s">
        <v>327</v>
      </c>
      <c r="D186" s="25" t="s">
        <v>328</v>
      </c>
      <c r="E186" s="26">
        <v>2010</v>
      </c>
      <c r="F186" s="27" t="s">
        <v>0</v>
      </c>
      <c r="G186" s="26" t="s">
        <v>197</v>
      </c>
      <c r="H186" s="26" t="s">
        <v>329</v>
      </c>
      <c r="I186" s="26" t="s">
        <v>2</v>
      </c>
      <c r="J186" s="28">
        <f>COUNTIF(M186:R186,"&gt;0")</f>
        <v>1</v>
      </c>
      <c r="K186" s="29">
        <f>IF($E$4=3,LARGE(L186:R186,1)+LARGE(L186:R186,2)+LARGE(L186:R186,3),0)</f>
        <v>133.39999999999998</v>
      </c>
      <c r="L186" s="30">
        <f>IF(J186&gt;=3,0,IF(J186=2,(SUM(M186:R186)/2*0.95),IF(J186=1,(SUM(M186:R186)*0.95*2),)))</f>
        <v>87.399999999999991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46</v>
      </c>
      <c r="S186" s="17"/>
      <c r="T186" s="52"/>
    </row>
    <row r="187" spans="1:20" x14ac:dyDescent="0.3">
      <c r="A187" s="23">
        <f>RANK(K187,$K$7:$K$228,0)</f>
        <v>181</v>
      </c>
      <c r="B187" s="24">
        <v>85178</v>
      </c>
      <c r="C187" s="25" t="s">
        <v>309</v>
      </c>
      <c r="D187" s="25" t="s">
        <v>310</v>
      </c>
      <c r="E187" s="26">
        <v>2012</v>
      </c>
      <c r="F187" s="27" t="s">
        <v>4</v>
      </c>
      <c r="G187" s="26" t="s">
        <v>197</v>
      </c>
      <c r="H187" s="26" t="str">
        <f>_xlfn.IFS(E187&lt;2008.5,"U19",E187&lt;2010.5,"U17",E187&lt;2012.5,"U15",E187&lt;2014.5,"U13",E187&lt;2020,"U11")</f>
        <v>U15</v>
      </c>
      <c r="I187" s="26" t="s">
        <v>2</v>
      </c>
      <c r="J187" s="28">
        <f>COUNTIF(M187:R187,"&gt;0")</f>
        <v>2</v>
      </c>
      <c r="K187" s="29">
        <f>IF($E$4=3,LARGE(L187:R187,1)+LARGE(L187:R187,2)+LARGE(L187:R187,3),0)</f>
        <v>129.80000000000001</v>
      </c>
      <c r="L187" s="30">
        <f>IF(J187&gt;=3,0,IF(J187=2,(SUM(M187:R187)/2*0.95),IF(J187=1,(SUM(M187:R187)*0.95*2),)))</f>
        <v>41.8</v>
      </c>
      <c r="M187" s="20">
        <v>0</v>
      </c>
      <c r="N187" s="20">
        <v>0</v>
      </c>
      <c r="O187" s="20">
        <v>0</v>
      </c>
      <c r="P187" s="20">
        <v>0</v>
      </c>
      <c r="Q187" s="17">
        <v>26</v>
      </c>
      <c r="R187" s="17">
        <v>62</v>
      </c>
      <c r="S187" s="17" t="s">
        <v>24</v>
      </c>
      <c r="T187" s="52"/>
    </row>
    <row r="188" spans="1:20" x14ac:dyDescent="0.3">
      <c r="A188" s="23">
        <f>RANK(K188,$K$7:$K$228,0)</f>
        <v>182</v>
      </c>
      <c r="B188" s="24">
        <v>89485</v>
      </c>
      <c r="C188" s="25" t="s">
        <v>200</v>
      </c>
      <c r="D188" s="25" t="s">
        <v>33</v>
      </c>
      <c r="E188" s="26">
        <v>2012</v>
      </c>
      <c r="F188" s="27" t="s">
        <v>27</v>
      </c>
      <c r="G188" s="26" t="s">
        <v>197</v>
      </c>
      <c r="H188" s="26" t="str">
        <f>_xlfn.IFS(E188&lt;2008.5,"U19",E188&lt;2010.5,"U17",E188&lt;2012.5,"U15",E188&lt;2014.5,"U13",E188&lt;2020,"U11")</f>
        <v>U15</v>
      </c>
      <c r="I188" s="26" t="s">
        <v>2</v>
      </c>
      <c r="J188" s="28">
        <f>COUNTIF(M188:R188,"&gt;0")</f>
        <v>1</v>
      </c>
      <c r="K188" s="29">
        <f>IF($E$4=3,LARGE(L188:R188,1)+LARGE(L188:R188,2)+LARGE(L188:R188,3),0)</f>
        <v>127.6</v>
      </c>
      <c r="L188" s="30">
        <f>IF(J188&gt;=3,0,IF(J188=2,(SUM(M188:R188)/2*0.95),IF(J188=1,(SUM(M188:R188)*0.95*2),)))</f>
        <v>83.6</v>
      </c>
      <c r="M188" s="20">
        <v>44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17"/>
      <c r="T188" s="52"/>
    </row>
    <row r="189" spans="1:20" x14ac:dyDescent="0.3">
      <c r="A189" s="23">
        <f>RANK(K189,$K$7:$K$228,0)</f>
        <v>182</v>
      </c>
      <c r="B189" s="24">
        <v>92461</v>
      </c>
      <c r="C189" s="25" t="s">
        <v>338</v>
      </c>
      <c r="D189" s="25" t="s">
        <v>30</v>
      </c>
      <c r="E189" s="26">
        <v>2012</v>
      </c>
      <c r="F189" s="27" t="s">
        <v>8</v>
      </c>
      <c r="G189" s="26" t="s">
        <v>197</v>
      </c>
      <c r="H189" s="26" t="s">
        <v>332</v>
      </c>
      <c r="I189" s="26" t="s">
        <v>2</v>
      </c>
      <c r="J189" s="28">
        <f>COUNTIF(M189:R189,"&gt;0")</f>
        <v>1</v>
      </c>
      <c r="K189" s="29">
        <f>IF($E$4=3,LARGE(L189:R189,1)+LARGE(L189:R189,2)+LARGE(L189:R189,3),0)</f>
        <v>127.6</v>
      </c>
      <c r="L189" s="30">
        <f>IF(J189&gt;=3,0,IF(J189=2,(SUM(M189:R189)/2*0.95),IF(J189=1,(SUM(M189:R189)*0.95*2),)))</f>
        <v>83.6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44</v>
      </c>
      <c r="S189" s="17" t="s">
        <v>296</v>
      </c>
      <c r="T189" s="52"/>
    </row>
    <row r="190" spans="1:20" x14ac:dyDescent="0.3">
      <c r="A190" s="23">
        <f>RANK(K190,$K$7:$K$228,0)</f>
        <v>184</v>
      </c>
      <c r="B190" s="24">
        <v>90453</v>
      </c>
      <c r="C190" s="25" t="s">
        <v>252</v>
      </c>
      <c r="D190" s="25" t="s">
        <v>33</v>
      </c>
      <c r="E190" s="26">
        <v>2013</v>
      </c>
      <c r="F190" s="27" t="s">
        <v>5</v>
      </c>
      <c r="G190" s="26" t="s">
        <v>197</v>
      </c>
      <c r="H190" s="26" t="str">
        <f>_xlfn.IFS(E190&lt;2008.5,"U19",E190&lt;2010.5,"U17",E190&lt;2012.5,"U15",E190&lt;2014.5,"U13",E190&lt;2020,"U11")</f>
        <v>U13</v>
      </c>
      <c r="I190" s="26" t="s">
        <v>2</v>
      </c>
      <c r="J190" s="28">
        <f>COUNTIF(M190:R190,"&gt;0")</f>
        <v>3</v>
      </c>
      <c r="K190" s="29">
        <f>IF($E$4=3,LARGE(L190:R190,1)+LARGE(L190:R190,2)+LARGE(L190:R190,3),0)</f>
        <v>126</v>
      </c>
      <c r="L190" s="30">
        <f>IF(J190&gt;=3,0,IF(J190=2,(SUM(M190:R190)/2*0.95),IF(J190=1,(SUM(M190:R190)*0.95*2),)))</f>
        <v>0</v>
      </c>
      <c r="M190" s="20">
        <v>26</v>
      </c>
      <c r="N190" s="20">
        <v>0</v>
      </c>
      <c r="O190" s="20">
        <v>0</v>
      </c>
      <c r="P190" s="20">
        <v>54</v>
      </c>
      <c r="Q190" s="17">
        <v>46</v>
      </c>
      <c r="R190" s="17">
        <v>0</v>
      </c>
      <c r="S190" s="17"/>
      <c r="T190" s="52"/>
    </row>
    <row r="191" spans="1:20" x14ac:dyDescent="0.3">
      <c r="A191" s="23">
        <f>RANK(K191,$K$7:$K$228,0)</f>
        <v>185</v>
      </c>
      <c r="B191" s="24">
        <v>92050</v>
      </c>
      <c r="C191" s="25" t="s">
        <v>293</v>
      </c>
      <c r="D191" s="25" t="s">
        <v>31</v>
      </c>
      <c r="E191" s="26">
        <v>2011</v>
      </c>
      <c r="F191" s="27" t="s">
        <v>27</v>
      </c>
      <c r="G191" s="26" t="s">
        <v>197</v>
      </c>
      <c r="H191" s="26" t="str">
        <f>_xlfn.IFS(E191&lt;2008.5,"U19",E191&lt;2010.5,"U17",E191&lt;2012.5,"U15",E191&lt;2014.5,"U13",E191&lt;2020,"U11")</f>
        <v>U15</v>
      </c>
      <c r="I191" s="26" t="s">
        <v>2</v>
      </c>
      <c r="J191" s="28">
        <f>COUNTIF(M191:R191,"&gt;0")</f>
        <v>3</v>
      </c>
      <c r="K191" s="29">
        <f>IF($E$4=3,LARGE(L191:R191,1)+LARGE(L191:R191,2)+LARGE(L191:R191,3),0)</f>
        <v>125</v>
      </c>
      <c r="L191" s="30">
        <f>IF(J191&gt;=3,0,IF(J191=2,(SUM(M191:R191)/2*0.95),IF(J191=1,(SUM(M191:R191)*0.95*2),)))</f>
        <v>0</v>
      </c>
      <c r="M191" s="20">
        <v>0</v>
      </c>
      <c r="N191" s="20">
        <v>0</v>
      </c>
      <c r="O191" s="20">
        <v>0</v>
      </c>
      <c r="P191" s="20">
        <v>36</v>
      </c>
      <c r="Q191" s="20">
        <v>25</v>
      </c>
      <c r="R191" s="20">
        <v>64</v>
      </c>
      <c r="S191" s="17"/>
      <c r="T191" s="52"/>
    </row>
    <row r="192" spans="1:20" x14ac:dyDescent="0.3">
      <c r="A192" s="23">
        <f>RANK(K192,$K$7:$K$228,0)</f>
        <v>186</v>
      </c>
      <c r="B192" s="24">
        <v>91708</v>
      </c>
      <c r="C192" s="31" t="s">
        <v>289</v>
      </c>
      <c r="D192" s="31" t="s">
        <v>38</v>
      </c>
      <c r="E192" s="31">
        <v>2009</v>
      </c>
      <c r="F192" s="31" t="s">
        <v>10</v>
      </c>
      <c r="G192" s="26" t="s">
        <v>197</v>
      </c>
      <c r="H192" s="26" t="str">
        <f>_xlfn.IFS(E192&lt;2008.5,"U19",E192&lt;2010.5,"U17",E192&lt;2012.5,"U15",E192&lt;2014.5,"U13",E192&lt;2020,"U11")</f>
        <v>U17</v>
      </c>
      <c r="I192" s="32" t="s">
        <v>3</v>
      </c>
      <c r="J192" s="28">
        <f>COUNTIF(M192:R192,"&gt;0")</f>
        <v>3</v>
      </c>
      <c r="K192" s="29">
        <f>IF($E$4=3,LARGE(L192:R192,1)+LARGE(L192:R192,2)+LARGE(L192:R192,3),0)</f>
        <v>124</v>
      </c>
      <c r="L192" s="30">
        <f>IF(J192&gt;=3,0,IF(J192=2,(SUM(M192:R192)/2*0.95),IF(J192=1,(SUM(M192:R192)*0.95*2),)))</f>
        <v>0</v>
      </c>
      <c r="M192" s="20">
        <v>0</v>
      </c>
      <c r="N192" s="20">
        <v>0</v>
      </c>
      <c r="O192" s="20">
        <v>0</v>
      </c>
      <c r="P192" s="20">
        <v>37</v>
      </c>
      <c r="Q192" s="20">
        <v>21</v>
      </c>
      <c r="R192" s="20">
        <v>66</v>
      </c>
      <c r="S192" s="17"/>
      <c r="T192" s="52"/>
    </row>
    <row r="193" spans="1:20" x14ac:dyDescent="0.3">
      <c r="A193" s="23">
        <f>RANK(K193,$K$7:$K$228,0)</f>
        <v>187</v>
      </c>
      <c r="B193" s="24">
        <v>89927</v>
      </c>
      <c r="C193" s="25" t="s">
        <v>339</v>
      </c>
      <c r="D193" s="25" t="s">
        <v>46</v>
      </c>
      <c r="E193" s="26">
        <v>2012</v>
      </c>
      <c r="F193" s="27" t="s">
        <v>340</v>
      </c>
      <c r="G193" s="26" t="s">
        <v>197</v>
      </c>
      <c r="H193" s="26" t="s">
        <v>332</v>
      </c>
      <c r="I193" s="26" t="s">
        <v>2</v>
      </c>
      <c r="J193" s="28">
        <f>COUNTIF(M193:R193,"&gt;0")</f>
        <v>1</v>
      </c>
      <c r="K193" s="29">
        <f>IF($E$4=3,LARGE(L193:R193,1)+LARGE(L193:R193,2)+LARGE(L193:R193,3),0)</f>
        <v>121.8</v>
      </c>
      <c r="L193" s="30">
        <f>IF(J193&gt;=3,0,IF(J193=2,(SUM(M193:R193)/2*0.95),IF(J193=1,(SUM(M193:R193)*0.95*2),)))</f>
        <v>79.8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42</v>
      </c>
      <c r="S193" s="17" t="s">
        <v>296</v>
      </c>
      <c r="T193" s="52"/>
    </row>
    <row r="194" spans="1:20" x14ac:dyDescent="0.3">
      <c r="A194" s="23">
        <f>RANK(K194,$K$7:$K$228,0)</f>
        <v>188</v>
      </c>
      <c r="B194" s="24">
        <v>78182</v>
      </c>
      <c r="C194" s="25" t="s">
        <v>316</v>
      </c>
      <c r="D194" s="25" t="s">
        <v>47</v>
      </c>
      <c r="E194" s="26">
        <v>2010</v>
      </c>
      <c r="F194" s="27" t="s">
        <v>4</v>
      </c>
      <c r="G194" s="26" t="s">
        <v>197</v>
      </c>
      <c r="H194" s="26" t="str">
        <f>_xlfn.IFS(E194&lt;2008.5,"U19",E194&lt;2010.5,"U17",E194&lt;2012.5,"U15",E194&lt;2014.5,"U13",E194&lt;2020,"U11")</f>
        <v>U17</v>
      </c>
      <c r="I194" s="26" t="s">
        <v>2</v>
      </c>
      <c r="J194" s="28">
        <f>COUNTIF(M194:R194,"&gt;0")</f>
        <v>2</v>
      </c>
      <c r="K194" s="29">
        <f>IF($E$4=3,LARGE(L194:R194,1)+LARGE(L194:R194,2)+LARGE(L194:R194,3),0)</f>
        <v>116.52500000000001</v>
      </c>
      <c r="L194" s="30">
        <f>IF(J194&gt;=3,0,IF(J194=2,(SUM(M194:R194)/2*0.95),IF(J194=1,(SUM(M194:R194)*0.95*2),)))</f>
        <v>37.524999999999999</v>
      </c>
      <c r="M194" s="20">
        <v>0</v>
      </c>
      <c r="N194" s="20">
        <v>0</v>
      </c>
      <c r="O194" s="20">
        <v>0</v>
      </c>
      <c r="P194" s="20">
        <v>0</v>
      </c>
      <c r="Q194" s="17">
        <v>19</v>
      </c>
      <c r="R194" s="17">
        <v>60</v>
      </c>
      <c r="S194" s="17" t="s">
        <v>24</v>
      </c>
      <c r="T194" s="52"/>
    </row>
    <row r="195" spans="1:20" x14ac:dyDescent="0.3">
      <c r="A195" s="23">
        <f>RANK(K195,$K$7:$K$228,0)</f>
        <v>189</v>
      </c>
      <c r="B195" s="24">
        <v>86662</v>
      </c>
      <c r="C195" s="25" t="s">
        <v>273</v>
      </c>
      <c r="D195" s="25" t="s">
        <v>29</v>
      </c>
      <c r="E195" s="26">
        <v>2016</v>
      </c>
      <c r="F195" s="27" t="s">
        <v>4</v>
      </c>
      <c r="G195" s="26" t="s">
        <v>197</v>
      </c>
      <c r="H195" s="26" t="str">
        <f>_xlfn.IFS(E195&lt;2008.5,"U19",E195&lt;2010.5,"U17",E195&lt;2012.5,"U15",E195&lt;2014.5,"U13",E195&lt;2020,"U11")</f>
        <v>U11</v>
      </c>
      <c r="I195" s="26" t="s">
        <v>2</v>
      </c>
      <c r="J195" s="28">
        <f>COUNTIF(M195:R195,"&gt;0")</f>
        <v>3</v>
      </c>
      <c r="K195" s="29">
        <f>IF($E$4=3,LARGE(L195:R195,1)+LARGE(L195:R195,2)+LARGE(L195:R195,3),0)</f>
        <v>116</v>
      </c>
      <c r="L195" s="30">
        <f>IF(J195&gt;=3,0,IF(J195=2,(SUM(M195:R195)/2*0.95),IF(J195=1,(SUM(M195:R195)*0.95*2),)))</f>
        <v>0</v>
      </c>
      <c r="M195" s="20">
        <v>0</v>
      </c>
      <c r="N195" s="20">
        <v>0</v>
      </c>
      <c r="O195" s="20">
        <v>0</v>
      </c>
      <c r="P195" s="20">
        <v>34</v>
      </c>
      <c r="Q195" s="20">
        <v>23</v>
      </c>
      <c r="R195" s="20">
        <v>59</v>
      </c>
      <c r="S195" s="17" t="s">
        <v>296</v>
      </c>
      <c r="T195" s="52"/>
    </row>
    <row r="196" spans="1:20" x14ac:dyDescent="0.3">
      <c r="A196" s="23">
        <f>RANK(K196,$K$7:$K$228,0)</f>
        <v>189</v>
      </c>
      <c r="B196" s="24">
        <v>92411</v>
      </c>
      <c r="C196" s="25" t="s">
        <v>334</v>
      </c>
      <c r="D196" s="25" t="s">
        <v>163</v>
      </c>
      <c r="E196" s="26">
        <v>2011</v>
      </c>
      <c r="F196" s="27" t="s">
        <v>295</v>
      </c>
      <c r="G196" s="26" t="s">
        <v>197</v>
      </c>
      <c r="H196" s="26" t="s">
        <v>332</v>
      </c>
      <c r="I196" s="26" t="s">
        <v>2</v>
      </c>
      <c r="J196" s="28">
        <f>COUNTIF(M196:R196,"&gt;0")</f>
        <v>1</v>
      </c>
      <c r="K196" s="29">
        <f>IF($E$4=3,LARGE(L196:R196,1)+LARGE(L196:R196,2)+LARGE(L196:R196,3),0)</f>
        <v>116</v>
      </c>
      <c r="L196" s="30">
        <f>IF(J196&gt;=3,0,IF(J196=2,(SUM(M196:R196)/2*0.95),IF(J196=1,(SUM(M196:R196)*0.95*2),)))</f>
        <v>76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40</v>
      </c>
      <c r="S196" s="17" t="s">
        <v>296</v>
      </c>
      <c r="T196" s="52"/>
    </row>
    <row r="197" spans="1:20" x14ac:dyDescent="0.3">
      <c r="A197" s="23">
        <f>RANK(K197,$K$7:$K$228,0)</f>
        <v>191</v>
      </c>
      <c r="B197" s="24">
        <v>90996</v>
      </c>
      <c r="C197" s="25" t="s">
        <v>287</v>
      </c>
      <c r="D197" s="25" t="s">
        <v>288</v>
      </c>
      <c r="E197" s="26">
        <v>2013</v>
      </c>
      <c r="F197" s="27" t="s">
        <v>10</v>
      </c>
      <c r="G197" s="26" t="s">
        <v>197</v>
      </c>
      <c r="H197" s="26" t="str">
        <f>_xlfn.IFS(E197&lt;2008.5,"U19",E197&lt;2010.5,"U17",E197&lt;2012.5,"U15",E197&lt;2014.5,"U13",E197&lt;2020,"U11")</f>
        <v>U13</v>
      </c>
      <c r="I197" s="26" t="s">
        <v>2</v>
      </c>
      <c r="J197" s="28">
        <f>COUNTIF(M197:R197,"&gt;0")</f>
        <v>3</v>
      </c>
      <c r="K197" s="29">
        <f>IF($E$4=3,LARGE(L197:R197,1)+LARGE(L197:R197,2)+LARGE(L197:R197,3),0)</f>
        <v>115</v>
      </c>
      <c r="L197" s="30">
        <f>IF(J197&gt;=3,0,IF(J197=2,(SUM(M197:R197)/2*0.95),IF(J197=1,(SUM(M197:R197)*0.95*2),)))</f>
        <v>0</v>
      </c>
      <c r="M197" s="20">
        <v>0</v>
      </c>
      <c r="N197" s="20">
        <v>0</v>
      </c>
      <c r="O197" s="20">
        <v>0</v>
      </c>
      <c r="P197" s="20">
        <v>35</v>
      </c>
      <c r="Q197" s="20">
        <v>22</v>
      </c>
      <c r="R197" s="20">
        <v>58</v>
      </c>
      <c r="S197" s="17" t="s">
        <v>296</v>
      </c>
      <c r="T197" s="52"/>
    </row>
    <row r="198" spans="1:20" x14ac:dyDescent="0.3">
      <c r="A198" s="23">
        <f>RANK(K198,$K$7:$K$228,0)</f>
        <v>192</v>
      </c>
      <c r="B198" s="24">
        <v>90987</v>
      </c>
      <c r="C198" s="25" t="s">
        <v>271</v>
      </c>
      <c r="D198" s="25" t="s">
        <v>46</v>
      </c>
      <c r="E198" s="26">
        <v>2015</v>
      </c>
      <c r="F198" s="27" t="s">
        <v>10</v>
      </c>
      <c r="G198" s="26" t="s">
        <v>197</v>
      </c>
      <c r="H198" s="26" t="str">
        <f>_xlfn.IFS(E198&lt;2008.5,"U19",E198&lt;2010.5,"U17",E198&lt;2012.5,"U15",E198&lt;2014.5,"U13",E198&lt;2020,"U11")</f>
        <v>U11</v>
      </c>
      <c r="I198" s="26" t="s">
        <v>2</v>
      </c>
      <c r="J198" s="28">
        <f>COUNTIF(M198:R198,"&gt;0")</f>
        <v>3</v>
      </c>
      <c r="K198" s="29">
        <f>IF($E$4=3,LARGE(L198:R198,1)+LARGE(L198:R198,2)+LARGE(L198:R198,3),0)</f>
        <v>114</v>
      </c>
      <c r="L198" s="30">
        <f>IF(J198&gt;=3,0,IF(J198=2,(SUM(M198:R198)/2*0.95),IF(J198=1,(SUM(M198:R198)*0.95*2),)))</f>
        <v>0</v>
      </c>
      <c r="M198" s="20">
        <v>0</v>
      </c>
      <c r="N198" s="20">
        <v>0</v>
      </c>
      <c r="O198" s="20">
        <v>0</v>
      </c>
      <c r="P198" s="20">
        <v>39</v>
      </c>
      <c r="Q198" s="20">
        <v>17</v>
      </c>
      <c r="R198" s="20">
        <v>58</v>
      </c>
      <c r="S198" s="17"/>
      <c r="T198" s="52"/>
    </row>
    <row r="199" spans="1:20" x14ac:dyDescent="0.3">
      <c r="A199" s="23">
        <f>RANK(K199,$K$7:$K$228,0)</f>
        <v>193</v>
      </c>
      <c r="B199" s="24" t="s">
        <v>306</v>
      </c>
      <c r="C199" s="25" t="s">
        <v>307</v>
      </c>
      <c r="D199" s="25" t="s">
        <v>159</v>
      </c>
      <c r="E199" s="26">
        <v>2011</v>
      </c>
      <c r="F199" s="27" t="s">
        <v>301</v>
      </c>
      <c r="G199" s="26" t="s">
        <v>197</v>
      </c>
      <c r="H199" s="26" t="str">
        <f>_xlfn.IFS(E199&lt;2008.5,"U19",E199&lt;2010.5,"U17",E199&lt;2012.5,"U15",E199&lt;2014.5,"U13",E199&lt;2020,"U11")</f>
        <v>U15</v>
      </c>
      <c r="I199" s="26" t="s">
        <v>2</v>
      </c>
      <c r="J199" s="28">
        <f>COUNTIF(M199:R199,"&gt;0")</f>
        <v>1</v>
      </c>
      <c r="K199" s="29">
        <f>IF($E$4=3,LARGE(L199:R199,1)+LARGE(L199:R199,2)+LARGE(L199:R199,3),0)</f>
        <v>110.2</v>
      </c>
      <c r="L199" s="30">
        <f>IF(J199&gt;=3,0,IF(J199=2,(SUM(M199:R199)/2*0.95),IF(J199=1,(SUM(M199:R199)*0.95*2),)))</f>
        <v>72.2</v>
      </c>
      <c r="M199" s="20">
        <v>0</v>
      </c>
      <c r="N199" s="20">
        <v>0</v>
      </c>
      <c r="O199" s="20">
        <v>0</v>
      </c>
      <c r="P199" s="20">
        <v>0</v>
      </c>
      <c r="Q199" s="17">
        <v>38</v>
      </c>
      <c r="R199" s="17">
        <v>0</v>
      </c>
      <c r="S199" s="17"/>
      <c r="T199" s="52"/>
    </row>
    <row r="200" spans="1:20" x14ac:dyDescent="0.3">
      <c r="A200" s="23">
        <f>RANK(K200,$K$7:$K$228,0)</f>
        <v>193</v>
      </c>
      <c r="B200" s="24">
        <v>92660</v>
      </c>
      <c r="C200" s="25" t="s">
        <v>100</v>
      </c>
      <c r="D200" s="25" t="s">
        <v>50</v>
      </c>
      <c r="E200" s="26">
        <v>2012</v>
      </c>
      <c r="F200" s="27" t="s">
        <v>0</v>
      </c>
      <c r="G200" s="26" t="s">
        <v>197</v>
      </c>
      <c r="H200" s="26" t="s">
        <v>332</v>
      </c>
      <c r="I200" s="26" t="s">
        <v>2</v>
      </c>
      <c r="J200" s="28">
        <f>COUNTIF(M200:R200,"&gt;0")</f>
        <v>1</v>
      </c>
      <c r="K200" s="29">
        <f>IF($E$4=3,LARGE(L200:R200,1)+LARGE(L200:R200,2)+LARGE(L200:R200,3),0)</f>
        <v>110.2</v>
      </c>
      <c r="L200" s="30">
        <f>IF(J200&gt;=3,0,IF(J200=2,(SUM(M200:R200)/2*0.95),IF(J200=1,(SUM(M200:R200)*0.95*2),)))</f>
        <v>72.2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38</v>
      </c>
      <c r="S200" s="17"/>
      <c r="T200" s="52"/>
    </row>
    <row r="201" spans="1:20" x14ac:dyDescent="0.3">
      <c r="A201" s="23">
        <f>RANK(K201,$K$7:$K$228,0)</f>
        <v>195</v>
      </c>
      <c r="B201" s="24">
        <v>90986</v>
      </c>
      <c r="C201" s="25" t="s">
        <v>285</v>
      </c>
      <c r="D201" s="25" t="s">
        <v>45</v>
      </c>
      <c r="E201" s="26">
        <v>2014</v>
      </c>
      <c r="F201" s="27" t="s">
        <v>10</v>
      </c>
      <c r="G201" s="26" t="s">
        <v>197</v>
      </c>
      <c r="H201" s="26" t="str">
        <f>_xlfn.IFS(E201&lt;2008.5,"U19",E201&lt;2010.5,"U17",E201&lt;2012.5,"U15",E201&lt;2014.5,"U13",E201&lt;2020,"U11")</f>
        <v>U13</v>
      </c>
      <c r="I201" s="26" t="s">
        <v>2</v>
      </c>
      <c r="J201" s="28">
        <f>COUNTIF(M201:R201,"&gt;0")</f>
        <v>3</v>
      </c>
      <c r="K201" s="29">
        <f>IF($E$4=3,LARGE(L201:R201,1)+LARGE(L201:R201,2)+LARGE(L201:R201,3),0)</f>
        <v>110</v>
      </c>
      <c r="L201" s="30">
        <f>IF(J201&gt;=3,0,IF(J201=2,(SUM(M201:R201)/2*0.95),IF(J201=1,(SUM(M201:R201)*0.95*2),)))</f>
        <v>0</v>
      </c>
      <c r="M201" s="20">
        <v>0</v>
      </c>
      <c r="N201" s="20">
        <v>0</v>
      </c>
      <c r="O201" s="20">
        <v>0</v>
      </c>
      <c r="P201" s="20">
        <v>38</v>
      </c>
      <c r="Q201" s="20">
        <v>16</v>
      </c>
      <c r="R201" s="20">
        <v>56</v>
      </c>
      <c r="S201" s="17"/>
      <c r="T201" s="52"/>
    </row>
    <row r="202" spans="1:20" x14ac:dyDescent="0.3">
      <c r="A202" s="23">
        <f>RANK(K202,$K$7:$K$228,0)</f>
        <v>196</v>
      </c>
      <c r="B202" s="24">
        <v>87802</v>
      </c>
      <c r="C202" s="31" t="s">
        <v>139</v>
      </c>
      <c r="D202" s="31" t="s">
        <v>166</v>
      </c>
      <c r="E202" s="32">
        <v>2015</v>
      </c>
      <c r="F202" s="33" t="s">
        <v>28</v>
      </c>
      <c r="G202" s="32" t="s">
        <v>197</v>
      </c>
      <c r="H202" s="26" t="str">
        <f>_xlfn.IFS(E202&lt;2008.5,"U19",E202&lt;2010.5,"U17",E202&lt;2012.5,"U15",E202&lt;2014.5,"U13",E202&lt;2020,"U11")</f>
        <v>U11</v>
      </c>
      <c r="I202" s="32" t="s">
        <v>3</v>
      </c>
      <c r="J202" s="28">
        <f>COUNTIF(M202:R202,"&gt;0")</f>
        <v>1</v>
      </c>
      <c r="K202" s="29">
        <f>IF($E$4=3,LARGE(L202:R202,1)+LARGE(L202:R202,2)+LARGE(L202:R202,3),0)</f>
        <v>107.3</v>
      </c>
      <c r="L202" s="30">
        <f>IF(J202&gt;=3,0,IF(J202=2,(SUM(M202:R202)/2*0.95),IF(J202=1,(SUM(M202:R202)*0.95*2),)))</f>
        <v>70.3</v>
      </c>
      <c r="M202" s="20">
        <v>0</v>
      </c>
      <c r="N202" s="20">
        <v>37</v>
      </c>
      <c r="O202" s="20">
        <v>0</v>
      </c>
      <c r="P202" s="20">
        <v>0</v>
      </c>
      <c r="Q202" s="20">
        <v>0</v>
      </c>
      <c r="R202" s="20">
        <v>0</v>
      </c>
      <c r="S202" s="17"/>
      <c r="T202" s="52"/>
    </row>
    <row r="203" spans="1:20" x14ac:dyDescent="0.3">
      <c r="A203" s="23">
        <f>RANK(K203,$K$7:$K$228,0)</f>
        <v>197</v>
      </c>
      <c r="B203" s="24">
        <v>90262</v>
      </c>
      <c r="C203" s="25" t="s">
        <v>243</v>
      </c>
      <c r="D203" s="25" t="s">
        <v>49</v>
      </c>
      <c r="E203" s="26">
        <v>2014</v>
      </c>
      <c r="F203" s="27" t="s">
        <v>28</v>
      </c>
      <c r="G203" s="26" t="s">
        <v>197</v>
      </c>
      <c r="H203" s="26" t="str">
        <f>_xlfn.IFS(E203&lt;2008.5,"U19",E203&lt;2010.5,"U17",E203&lt;2012.5,"U15",E203&lt;2014.5,"U13",E203&lt;2020,"U11")</f>
        <v>U13</v>
      </c>
      <c r="I203" s="26" t="s">
        <v>2</v>
      </c>
      <c r="J203" s="28">
        <f>COUNTIF(M203:R203,"&gt;0")</f>
        <v>2</v>
      </c>
      <c r="K203" s="29">
        <f>IF($E$4=3,LARGE(L203:R203,1)+LARGE(L203:R203,2)+LARGE(L203:R203,3),0)</f>
        <v>106.19999999999999</v>
      </c>
      <c r="L203" s="30">
        <f>IF(J203&gt;=3,0,IF(J203=2,(SUM(M203:R203)/2*0.95),IF(J203=1,(SUM(M203:R203)*0.95*2),)))</f>
        <v>34.199999999999996</v>
      </c>
      <c r="M203" s="20">
        <v>32</v>
      </c>
      <c r="N203" s="20">
        <v>0</v>
      </c>
      <c r="O203" s="20">
        <v>0</v>
      </c>
      <c r="P203" s="20">
        <v>0</v>
      </c>
      <c r="Q203" s="20">
        <v>40</v>
      </c>
      <c r="R203" s="20">
        <v>0</v>
      </c>
      <c r="S203" s="20" t="s">
        <v>326</v>
      </c>
      <c r="T203" s="52"/>
    </row>
    <row r="204" spans="1:20" x14ac:dyDescent="0.3">
      <c r="A204" s="23">
        <f>RANK(K204,$K$7:$K$228,0)</f>
        <v>198</v>
      </c>
      <c r="B204" s="24">
        <v>92614</v>
      </c>
      <c r="C204" s="25" t="s">
        <v>341</v>
      </c>
      <c r="D204" s="25" t="s">
        <v>173</v>
      </c>
      <c r="E204" s="26">
        <v>2015</v>
      </c>
      <c r="F204" s="27" t="s">
        <v>295</v>
      </c>
      <c r="G204" s="26" t="s">
        <v>197</v>
      </c>
      <c r="H204" s="26" t="s">
        <v>342</v>
      </c>
      <c r="I204" s="26" t="s">
        <v>2</v>
      </c>
      <c r="J204" s="28">
        <f>COUNTIF(M204:R204,"&gt;0")</f>
        <v>1</v>
      </c>
      <c r="K204" s="29">
        <f>IF($E$4=3,LARGE(L204:R204,1)+LARGE(L204:R204,2)+LARGE(L204:R204,3),0)</f>
        <v>104.39999999999999</v>
      </c>
      <c r="L204" s="30">
        <f>IF(J204&gt;=3,0,IF(J204=2,(SUM(M204:R204)/2*0.95),IF(J204=1,(SUM(M204:R204)*0.95*2),)))</f>
        <v>68.399999999999991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36</v>
      </c>
      <c r="S204" s="17"/>
      <c r="T204" s="52"/>
    </row>
    <row r="205" spans="1:20" x14ac:dyDescent="0.3">
      <c r="A205" s="23">
        <f>RANK(K205,$K$7:$K$228,0)</f>
        <v>199</v>
      </c>
      <c r="B205" s="24">
        <v>89405</v>
      </c>
      <c r="C205" s="25" t="s">
        <v>316</v>
      </c>
      <c r="D205" s="25" t="s">
        <v>40</v>
      </c>
      <c r="E205" s="26">
        <v>2013</v>
      </c>
      <c r="F205" s="27" t="s">
        <v>4</v>
      </c>
      <c r="G205" s="26" t="s">
        <v>197</v>
      </c>
      <c r="H205" s="26" t="str">
        <f>_xlfn.IFS(E205&lt;2008.5,"U19",E205&lt;2010.5,"U17",E205&lt;2012.5,"U15",E205&lt;2014.5,"U13",E205&lt;2020,"U11")</f>
        <v>U13</v>
      </c>
      <c r="I205" s="26" t="s">
        <v>2</v>
      </c>
      <c r="J205" s="28">
        <f>COUNTIF(M205:R205,"&gt;0")</f>
        <v>2</v>
      </c>
      <c r="K205" s="29">
        <f>IF($E$4=3,LARGE(L205:R205,1)+LARGE(L205:R205,2)+LARGE(L205:R205,3),0)</f>
        <v>103.25</v>
      </c>
      <c r="L205" s="30">
        <f>IF(J205&gt;=3,0,IF(J205=2,(SUM(M205:R205)/2*0.95),IF(J205=1,(SUM(M205:R205)*0.95*2),)))</f>
        <v>33.25</v>
      </c>
      <c r="M205" s="20">
        <v>0</v>
      </c>
      <c r="N205" s="20">
        <v>0</v>
      </c>
      <c r="O205" s="20">
        <v>0</v>
      </c>
      <c r="P205" s="20">
        <v>0</v>
      </c>
      <c r="Q205" s="17">
        <v>18</v>
      </c>
      <c r="R205" s="17">
        <v>52</v>
      </c>
      <c r="S205" s="17"/>
      <c r="T205" s="52"/>
    </row>
    <row r="206" spans="1:20" x14ac:dyDescent="0.3">
      <c r="A206" s="23">
        <f>RANK(K206,$K$7:$K$228,0)</f>
        <v>200</v>
      </c>
      <c r="B206" s="24">
        <v>90982</v>
      </c>
      <c r="C206" s="25" t="s">
        <v>286</v>
      </c>
      <c r="D206" s="25" t="s">
        <v>52</v>
      </c>
      <c r="E206" s="26">
        <v>2014</v>
      </c>
      <c r="F206" s="27" t="s">
        <v>10</v>
      </c>
      <c r="G206" s="26" t="s">
        <v>197</v>
      </c>
      <c r="H206" s="26" t="str">
        <f>_xlfn.IFS(E206&lt;2008.5,"U19",E206&lt;2010.5,"U17",E206&lt;2012.5,"U15",E206&lt;2014.5,"U13",E206&lt;2020,"U11")</f>
        <v>U13</v>
      </c>
      <c r="I206" s="26" t="s">
        <v>2</v>
      </c>
      <c r="J206" s="28">
        <f>COUNTIF(M206:R206,"&gt;0")</f>
        <v>3</v>
      </c>
      <c r="K206" s="29">
        <f>IF($E$4=3,LARGE(L206:R206,1)+LARGE(L206:R206,2)+LARGE(L206:R206,3),0)</f>
        <v>103</v>
      </c>
      <c r="L206" s="30">
        <f>IF(J206&gt;=3,0,IF(J206=2,(SUM(M206:R206)/2*0.95),IF(J206=1,(SUM(M206:R206)*0.95*2),)))</f>
        <v>0</v>
      </c>
      <c r="M206" s="20">
        <v>0</v>
      </c>
      <c r="N206" s="20">
        <v>0</v>
      </c>
      <c r="O206" s="20">
        <v>0</v>
      </c>
      <c r="P206" s="20">
        <v>32</v>
      </c>
      <c r="Q206" s="20">
        <v>24</v>
      </c>
      <c r="R206" s="20">
        <v>47</v>
      </c>
      <c r="S206" s="17"/>
      <c r="T206" s="52"/>
    </row>
    <row r="207" spans="1:20" x14ac:dyDescent="0.3">
      <c r="A207" s="23">
        <f>RANK(K207,$K$7:$K$228,0)</f>
        <v>201</v>
      </c>
      <c r="B207" s="24">
        <v>92616</v>
      </c>
      <c r="C207" s="25" t="s">
        <v>344</v>
      </c>
      <c r="D207" s="25" t="s">
        <v>345</v>
      </c>
      <c r="E207" s="26">
        <v>2016</v>
      </c>
      <c r="F207" s="27" t="s">
        <v>295</v>
      </c>
      <c r="G207" s="26" t="s">
        <v>197</v>
      </c>
      <c r="H207" s="26" t="s">
        <v>342</v>
      </c>
      <c r="I207" s="26" t="s">
        <v>2</v>
      </c>
      <c r="J207" s="28">
        <f>COUNTIF(M207:R207,"&gt;0")</f>
        <v>1</v>
      </c>
      <c r="K207" s="29">
        <f>IF($E$4=3,LARGE(L207:R207,1)+LARGE(L207:R207,2)+LARGE(L207:R207,3),0)</f>
        <v>98.6</v>
      </c>
      <c r="L207" s="30">
        <f>IF(J207&gt;=3,0,IF(J207=2,(SUM(M207:R207)/2*0.95),IF(J207=1,(SUM(M207:R207)*0.95*2),)))</f>
        <v>64.599999999999994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34</v>
      </c>
      <c r="S207" s="17"/>
      <c r="T207" s="52"/>
    </row>
    <row r="208" spans="1:20" x14ac:dyDescent="0.3">
      <c r="A208" s="23">
        <f>RANK(K208,$K$7:$K$228,0)</f>
        <v>202</v>
      </c>
      <c r="B208" s="24">
        <v>90999</v>
      </c>
      <c r="C208" s="25" t="s">
        <v>321</v>
      </c>
      <c r="D208" s="25" t="s">
        <v>43</v>
      </c>
      <c r="E208" s="26">
        <v>2013</v>
      </c>
      <c r="F208" s="27" t="s">
        <v>10</v>
      </c>
      <c r="G208" s="26" t="s">
        <v>197</v>
      </c>
      <c r="H208" s="26" t="str">
        <f>_xlfn.IFS(E208&lt;2008.5,"U19",E208&lt;2010.5,"U17",E208&lt;2012.5,"U15",E208&lt;2014.5,"U13",E208&lt;2020,"U11")</f>
        <v>U13</v>
      </c>
      <c r="I208" s="26" t="s">
        <v>2</v>
      </c>
      <c r="J208" s="28">
        <f>COUNTIF(M208:R208,"&gt;0")</f>
        <v>2</v>
      </c>
      <c r="K208" s="29">
        <f>IF($E$4=3,LARGE(L208:R208,1)+LARGE(L208:R208,2)+LARGE(L208:R208,3),0)</f>
        <v>95.875</v>
      </c>
      <c r="L208" s="30">
        <f>IF(J208&gt;=3,0,IF(J208=2,(SUM(M208:R208)/2*0.95),IF(J208=1,(SUM(M208:R208)*0.95*2),)))</f>
        <v>30.875</v>
      </c>
      <c r="M208" s="20">
        <v>0</v>
      </c>
      <c r="N208" s="20">
        <v>0</v>
      </c>
      <c r="O208" s="20">
        <v>0</v>
      </c>
      <c r="P208" s="20">
        <v>0</v>
      </c>
      <c r="Q208" s="17">
        <v>15</v>
      </c>
      <c r="R208" s="17">
        <v>50</v>
      </c>
      <c r="S208" s="17"/>
      <c r="T208" s="52"/>
    </row>
    <row r="209" spans="1:20" x14ac:dyDescent="0.3">
      <c r="A209" s="23">
        <f>RANK(K209,$K$7:$K$228,0)</f>
        <v>203</v>
      </c>
      <c r="B209" s="24">
        <v>92325</v>
      </c>
      <c r="C209" s="25" t="s">
        <v>346</v>
      </c>
      <c r="D209" s="25" t="s">
        <v>347</v>
      </c>
      <c r="E209" s="26">
        <v>2015</v>
      </c>
      <c r="F209" s="27" t="s">
        <v>295</v>
      </c>
      <c r="G209" s="26" t="s">
        <v>197</v>
      </c>
      <c r="H209" s="26" t="s">
        <v>342</v>
      </c>
      <c r="I209" s="26" t="s">
        <v>2</v>
      </c>
      <c r="J209" s="28">
        <f>COUNTIF(M209:R209,"&gt;0")</f>
        <v>1</v>
      </c>
      <c r="K209" s="29">
        <f>IF($E$4=3,LARGE(L209:R209,1)+LARGE(L209:R209,2)+LARGE(L209:R209,3),0)</f>
        <v>92.8</v>
      </c>
      <c r="L209" s="30">
        <f>IF(J209&gt;=3,0,IF(J209=2,(SUM(M209:R209)/2*0.95),IF(J209=1,(SUM(M209:R209)*0.95*2),)))</f>
        <v>60.8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32</v>
      </c>
      <c r="S209" s="17"/>
      <c r="T209" s="52"/>
    </row>
    <row r="210" spans="1:20" x14ac:dyDescent="0.3">
      <c r="A210" s="23">
        <f>RANK(K210,$K$7:$K$228,0)</f>
        <v>204</v>
      </c>
      <c r="B210" s="24">
        <v>90985</v>
      </c>
      <c r="C210" s="25" t="s">
        <v>274</v>
      </c>
      <c r="D210" s="25" t="s">
        <v>46</v>
      </c>
      <c r="E210" s="26">
        <v>2015</v>
      </c>
      <c r="F210" s="27" t="s">
        <v>10</v>
      </c>
      <c r="G210" s="26" t="s">
        <v>197</v>
      </c>
      <c r="H210" s="26" t="str">
        <f>_xlfn.IFS(E210&lt;2008.5,"U19",E210&lt;2010.5,"U17",E210&lt;2012.5,"U15",E210&lt;2014.5,"U13",E210&lt;2020,"U11")</f>
        <v>U11</v>
      </c>
      <c r="I210" s="26" t="s">
        <v>2</v>
      </c>
      <c r="J210" s="28">
        <f>COUNTIF(M210:R210,"&gt;0")</f>
        <v>3</v>
      </c>
      <c r="K210" s="29">
        <f>IF($E$4=3,LARGE(L210:R210,1)+LARGE(L210:R210,2)+LARGE(L210:R210,3),0)</f>
        <v>91</v>
      </c>
      <c r="L210" s="30">
        <f>IF(J210&gt;=3,0,IF(J210=2,(SUM(M210:R210)/2*0.95),IF(J210=1,(SUM(M210:R210)*0.95*2),)))</f>
        <v>0</v>
      </c>
      <c r="M210" s="20">
        <v>0</v>
      </c>
      <c r="N210" s="20">
        <v>0</v>
      </c>
      <c r="O210" s="20">
        <v>0</v>
      </c>
      <c r="P210" s="20">
        <v>32</v>
      </c>
      <c r="Q210" s="20">
        <v>14</v>
      </c>
      <c r="R210" s="20">
        <v>45</v>
      </c>
      <c r="S210" s="17"/>
      <c r="T210" s="52"/>
    </row>
    <row r="211" spans="1:20" x14ac:dyDescent="0.3">
      <c r="A211" s="23">
        <f>RANK(K211,$K$7:$K$228,0)</f>
        <v>205</v>
      </c>
      <c r="B211" s="24">
        <v>91516</v>
      </c>
      <c r="C211" s="25" t="s">
        <v>313</v>
      </c>
      <c r="D211" s="25" t="s">
        <v>160</v>
      </c>
      <c r="E211" s="26">
        <v>2014</v>
      </c>
      <c r="F211" s="27" t="s">
        <v>301</v>
      </c>
      <c r="G211" s="26" t="s">
        <v>197</v>
      </c>
      <c r="H211" s="26" t="str">
        <f>_xlfn.IFS(E211&lt;2008.5,"U19",E211&lt;2010.5,"U17",E211&lt;2012.5,"U15",E211&lt;2014.5,"U13",E211&lt;2020,"U11")</f>
        <v>U13</v>
      </c>
      <c r="I211" s="26" t="s">
        <v>2</v>
      </c>
      <c r="J211" s="28">
        <f>COUNTIF(M211:R211,"&gt;0")</f>
        <v>1</v>
      </c>
      <c r="K211" s="29">
        <f>IF($E$4=3,LARGE(L211:R211,1)+LARGE(L211:R211,2)+LARGE(L211:R211,3),0)</f>
        <v>87</v>
      </c>
      <c r="L211" s="30">
        <f>IF(J211&gt;=3,0,IF(J211=2,(SUM(M211:R211)/2*0.95),IF(J211=1,(SUM(M211:R211)*0.95*2),)))</f>
        <v>57</v>
      </c>
      <c r="M211" s="20">
        <v>0</v>
      </c>
      <c r="N211" s="20">
        <v>0</v>
      </c>
      <c r="O211" s="20">
        <v>0</v>
      </c>
      <c r="P211" s="20">
        <v>0</v>
      </c>
      <c r="Q211" s="17">
        <v>30</v>
      </c>
      <c r="R211" s="17">
        <v>0</v>
      </c>
      <c r="S211" s="17"/>
      <c r="T211" s="52"/>
    </row>
    <row r="212" spans="1:20" x14ac:dyDescent="0.3">
      <c r="A212" s="23">
        <f>RANK(K212,$K$7:$K$228,0)</f>
        <v>205</v>
      </c>
      <c r="B212" s="24">
        <v>92544</v>
      </c>
      <c r="C212" s="25" t="s">
        <v>335</v>
      </c>
      <c r="D212" s="25" t="s">
        <v>336</v>
      </c>
      <c r="E212" s="26">
        <v>2014</v>
      </c>
      <c r="F212" s="27" t="s">
        <v>8</v>
      </c>
      <c r="G212" s="26" t="s">
        <v>197</v>
      </c>
      <c r="H212" s="26" t="s">
        <v>337</v>
      </c>
      <c r="I212" s="26" t="s">
        <v>2</v>
      </c>
      <c r="J212" s="28">
        <f>COUNTIF(M212:R212,"&gt;0")</f>
        <v>1</v>
      </c>
      <c r="K212" s="29">
        <f>IF($E$4=3,LARGE(L212:R212,1)+LARGE(L212:R212,2)+LARGE(L212:R212,3),0)</f>
        <v>87</v>
      </c>
      <c r="L212" s="30">
        <f>IF(J212&gt;=3,0,IF(J212=2,(SUM(M212:R212)/2*0.95),IF(J212=1,(SUM(M212:R212)*0.95*2),)))</f>
        <v>57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30</v>
      </c>
      <c r="S212" s="17"/>
      <c r="T212" s="52"/>
    </row>
    <row r="213" spans="1:20" x14ac:dyDescent="0.3">
      <c r="A213" s="23">
        <f>RANK(K213,$K$7:$K$228,0)</f>
        <v>207</v>
      </c>
      <c r="B213" s="24">
        <v>90983</v>
      </c>
      <c r="C213" s="25" t="s">
        <v>281</v>
      </c>
      <c r="D213" s="25" t="s">
        <v>40</v>
      </c>
      <c r="E213" s="26">
        <v>2015</v>
      </c>
      <c r="F213" s="27" t="s">
        <v>10</v>
      </c>
      <c r="G213" s="26" t="s">
        <v>197</v>
      </c>
      <c r="H213" s="26" t="str">
        <f>_xlfn.IFS(E213&lt;2008.5,"U19",E213&lt;2010.5,"U17",E213&lt;2012.5,"U15",E213&lt;2014.5,"U13",E213&lt;2020,"U11")</f>
        <v>U11</v>
      </c>
      <c r="I213" s="26" t="s">
        <v>2</v>
      </c>
      <c r="J213" s="28">
        <f>COUNTIF(M213:R213,"&gt;0")</f>
        <v>3</v>
      </c>
      <c r="K213" s="29">
        <f>IF($E$4=3,LARGE(L213:R213,1)+LARGE(L213:R213,2)+LARGE(L213:R213,3),0)</f>
        <v>85</v>
      </c>
      <c r="L213" s="30">
        <f>IF(J213&gt;=3,0,IF(J213=2,(SUM(M213:R213)/2*0.95),IF(J213=1,(SUM(M213:R213)*0.95*2),)))</f>
        <v>0</v>
      </c>
      <c r="M213" s="20">
        <v>0</v>
      </c>
      <c r="N213" s="20">
        <v>0</v>
      </c>
      <c r="O213" s="20">
        <v>0</v>
      </c>
      <c r="P213" s="20">
        <v>34</v>
      </c>
      <c r="Q213" s="20">
        <v>11</v>
      </c>
      <c r="R213" s="20">
        <v>40</v>
      </c>
      <c r="S213" s="17" t="s">
        <v>302</v>
      </c>
      <c r="T213" s="52"/>
    </row>
    <row r="214" spans="1:20" x14ac:dyDescent="0.3">
      <c r="A214" s="23">
        <f>RANK(K214,$K$7:$K$228,0)</f>
        <v>208</v>
      </c>
      <c r="B214" s="24">
        <v>82290</v>
      </c>
      <c r="C214" s="25" t="s">
        <v>312</v>
      </c>
      <c r="D214" s="25" t="s">
        <v>50</v>
      </c>
      <c r="E214" s="26">
        <v>2013</v>
      </c>
      <c r="F214" s="27" t="s">
        <v>4</v>
      </c>
      <c r="G214" s="26" t="s">
        <v>197</v>
      </c>
      <c r="H214" s="26" t="str">
        <f>_xlfn.IFS(E214&lt;2008.5,"U19",E214&lt;2010.5,"U17",E214&lt;2012.5,"U15",E214&lt;2014.5,"U13",E214&lt;2020,"U11")</f>
        <v>U13</v>
      </c>
      <c r="I214" s="26" t="s">
        <v>2</v>
      </c>
      <c r="J214" s="28">
        <f>COUNTIF(M214:R214,"&gt;0")</f>
        <v>1</v>
      </c>
      <c r="K214" s="29">
        <f>IF($E$4=3,LARGE(L214:R214,1)+LARGE(L214:R214,2)+LARGE(L214:R214,3),0)</f>
        <v>81.199999999999989</v>
      </c>
      <c r="L214" s="30">
        <f>IF(J214&gt;=3,0,IF(J214=2,(SUM(M214:R214)/2*0.95),IF(J214=1,(SUM(M214:R214)*0.95*2),)))</f>
        <v>53.199999999999996</v>
      </c>
      <c r="M214" s="20">
        <v>0</v>
      </c>
      <c r="N214" s="20">
        <v>0</v>
      </c>
      <c r="O214" s="20">
        <v>0</v>
      </c>
      <c r="P214" s="20">
        <v>0</v>
      </c>
      <c r="Q214" s="17">
        <v>28</v>
      </c>
      <c r="R214" s="17">
        <v>0</v>
      </c>
      <c r="S214" s="17"/>
      <c r="T214" s="52"/>
    </row>
    <row r="215" spans="1:20" x14ac:dyDescent="0.3">
      <c r="A215" s="23">
        <f>RANK(K215,$K$7:$K$228,0)</f>
        <v>208</v>
      </c>
      <c r="B215" s="24">
        <v>92593</v>
      </c>
      <c r="C215" s="25" t="s">
        <v>348</v>
      </c>
      <c r="D215" s="25" t="s">
        <v>46</v>
      </c>
      <c r="E215" s="26">
        <v>2015</v>
      </c>
      <c r="F215" s="27" t="s">
        <v>349</v>
      </c>
      <c r="G215" s="26" t="s">
        <v>197</v>
      </c>
      <c r="H215" s="26" t="s">
        <v>342</v>
      </c>
      <c r="I215" s="26" t="s">
        <v>2</v>
      </c>
      <c r="J215" s="28">
        <f>COUNTIF(M215:R215,"&gt;0")</f>
        <v>1</v>
      </c>
      <c r="K215" s="29">
        <f>IF($E$4=3,LARGE(L215:R215,1)+LARGE(L215:R215,2)+LARGE(L215:R215,3),0)</f>
        <v>81.199999999999989</v>
      </c>
      <c r="L215" s="30">
        <f>IF(J215&gt;=3,0,IF(J215=2,(SUM(M215:R215)/2*0.95),IF(J215=1,(SUM(M215:R215)*0.95*2),)))</f>
        <v>53.199999999999996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28</v>
      </c>
      <c r="S215" s="17"/>
      <c r="T215" s="52"/>
    </row>
    <row r="216" spans="1:20" x14ac:dyDescent="0.3">
      <c r="A216" s="23">
        <f>RANK(K216,$K$7:$K$228,0)</f>
        <v>210</v>
      </c>
      <c r="B216" s="24">
        <v>92041</v>
      </c>
      <c r="C216" s="25" t="s">
        <v>311</v>
      </c>
      <c r="D216" s="25" t="s">
        <v>168</v>
      </c>
      <c r="E216" s="26">
        <v>2011</v>
      </c>
      <c r="F216" s="27" t="s">
        <v>27</v>
      </c>
      <c r="G216" s="26" t="s">
        <v>197</v>
      </c>
      <c r="H216" s="26" t="str">
        <f>_xlfn.IFS(E216&lt;2008.5,"U19",E216&lt;2010.5,"U17",E216&lt;2012.5,"U15",E216&lt;2014.5,"U13",E216&lt;2020,"U11")</f>
        <v>U15</v>
      </c>
      <c r="I216" s="26" t="s">
        <v>2</v>
      </c>
      <c r="J216" s="28">
        <f>COUNTIF(M216:R216,"&gt;0")</f>
        <v>1</v>
      </c>
      <c r="K216" s="29">
        <f>IF($E$4=3,LARGE(L216:R216,1)+LARGE(L216:R216,2)+LARGE(L216:R216,3),0)</f>
        <v>78.3</v>
      </c>
      <c r="L216" s="30">
        <f>IF(J216&gt;=3,0,IF(J216=2,(SUM(M216:R216)/2*0.95),IF(J216=1,(SUM(M216:R216)*0.95*2),)))</f>
        <v>51.3</v>
      </c>
      <c r="M216" s="20">
        <v>0</v>
      </c>
      <c r="N216" s="20">
        <v>0</v>
      </c>
      <c r="O216" s="20">
        <v>0</v>
      </c>
      <c r="P216" s="20">
        <v>0</v>
      </c>
      <c r="Q216" s="17">
        <v>27</v>
      </c>
      <c r="R216" s="17">
        <v>0</v>
      </c>
      <c r="S216" s="17"/>
      <c r="T216" s="52"/>
    </row>
    <row r="217" spans="1:20" x14ac:dyDescent="0.3">
      <c r="A217" s="23">
        <f>RANK(K217,$K$7:$K$228,0)</f>
        <v>210</v>
      </c>
      <c r="B217" s="24">
        <v>87396</v>
      </c>
      <c r="C217" s="25" t="s">
        <v>327</v>
      </c>
      <c r="D217" s="25" t="s">
        <v>217</v>
      </c>
      <c r="E217" s="26">
        <v>2015</v>
      </c>
      <c r="F217" s="27" t="s">
        <v>4</v>
      </c>
      <c r="G217" s="26" t="s">
        <v>197</v>
      </c>
      <c r="H217" s="26" t="s">
        <v>342</v>
      </c>
      <c r="I217" s="26" t="s">
        <v>2</v>
      </c>
      <c r="J217" s="28">
        <f>COUNTIF(M217:R217,"&gt;0")</f>
        <v>1</v>
      </c>
      <c r="K217" s="29">
        <f>IF($E$4=3,LARGE(L217:R217,1)+LARGE(L217:R217,2)+LARGE(L217:R217,3),0)</f>
        <v>78.3</v>
      </c>
      <c r="L217" s="30">
        <f>IF(J217&gt;=3,0,IF(J217=2,(SUM(M217:R217)/2*0.95),IF(J217=1,(SUM(M217:R217)*0.95*2),)))</f>
        <v>51.3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27</v>
      </c>
      <c r="S217" s="17"/>
      <c r="T217" s="52"/>
    </row>
    <row r="218" spans="1:20" x14ac:dyDescent="0.3">
      <c r="A218" s="23">
        <f>RANK(K218,$K$7:$K$228,0)</f>
        <v>212</v>
      </c>
      <c r="B218" s="24">
        <v>92204</v>
      </c>
      <c r="C218" s="25" t="s">
        <v>343</v>
      </c>
      <c r="D218" s="25" t="s">
        <v>199</v>
      </c>
      <c r="E218" s="26">
        <v>2012</v>
      </c>
      <c r="F218" s="27" t="s">
        <v>27</v>
      </c>
      <c r="G218" s="26" t="s">
        <v>197</v>
      </c>
      <c r="H218" s="26" t="s">
        <v>332</v>
      </c>
      <c r="I218" s="26" t="s">
        <v>2</v>
      </c>
      <c r="J218" s="28">
        <f>COUNTIF(M218:R218,"&gt;0")</f>
        <v>1</v>
      </c>
      <c r="K218" s="29">
        <f>IF($E$4=3,LARGE(L218:R218,1)+LARGE(L218:R218,2)+LARGE(L218:R218,3),0)</f>
        <v>75.400000000000006</v>
      </c>
      <c r="L218" s="30">
        <f>IF(J218&gt;=3,0,IF(J218=2,(SUM(M218:R218)/2*0.95),IF(J218=1,(SUM(M218:R218)*0.95*2),)))</f>
        <v>49.4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26</v>
      </c>
      <c r="S218" s="17"/>
      <c r="T218" s="52"/>
    </row>
    <row r="219" spans="1:20" x14ac:dyDescent="0.3">
      <c r="A219" s="23">
        <f>RANK(K219,$K$7:$K$228,0)</f>
        <v>213</v>
      </c>
      <c r="B219" s="24">
        <v>92239</v>
      </c>
      <c r="C219" s="25" t="s">
        <v>322</v>
      </c>
      <c r="D219" s="25" t="s">
        <v>323</v>
      </c>
      <c r="E219" s="26">
        <v>2016</v>
      </c>
      <c r="F219" s="27" t="s">
        <v>9</v>
      </c>
      <c r="G219" s="26" t="s">
        <v>197</v>
      </c>
      <c r="H219" s="26" t="str">
        <f>_xlfn.IFS(E219&lt;2008.5,"U19",E219&lt;2010.5,"U17",E219&lt;2012.5,"U15",E219&lt;2014.5,"U13",E219&lt;2020,"U11")</f>
        <v>U11</v>
      </c>
      <c r="I219" s="26" t="s">
        <v>2</v>
      </c>
      <c r="J219" s="28">
        <f>COUNTIF(M219:R219,"&gt;0")</f>
        <v>2</v>
      </c>
      <c r="K219" s="29">
        <f>IF($E$4=3,LARGE(L219:R219,1)+LARGE(L219:R219,2)+LARGE(L219:R219,3),0)</f>
        <v>75.224999999999994</v>
      </c>
      <c r="L219" s="30">
        <f>IF(J219&gt;=3,0,IF(J219=2,(SUM(M219:R219)/2*0.95),IF(J219=1,(SUM(M219:R219)*0.95*2),)))</f>
        <v>24.224999999999998</v>
      </c>
      <c r="M219" s="20">
        <v>0</v>
      </c>
      <c r="N219" s="20">
        <v>0</v>
      </c>
      <c r="O219" s="20">
        <v>0</v>
      </c>
      <c r="P219" s="20">
        <v>0</v>
      </c>
      <c r="Q219" s="17">
        <v>12</v>
      </c>
      <c r="R219" s="17">
        <v>39</v>
      </c>
      <c r="S219" s="17" t="s">
        <v>302</v>
      </c>
      <c r="T219" s="52"/>
    </row>
    <row r="220" spans="1:20" x14ac:dyDescent="0.3">
      <c r="A220" s="23">
        <f>RANK(K220,$K$7:$K$228,0)</f>
        <v>214</v>
      </c>
      <c r="B220" s="24">
        <v>90178</v>
      </c>
      <c r="C220" s="25" t="s">
        <v>245</v>
      </c>
      <c r="D220" s="25" t="s">
        <v>163</v>
      </c>
      <c r="E220" s="26">
        <v>2015</v>
      </c>
      <c r="F220" s="27" t="s">
        <v>26</v>
      </c>
      <c r="G220" s="26" t="s">
        <v>197</v>
      </c>
      <c r="H220" s="26" t="str">
        <f>_xlfn.IFS(E220&lt;2008.5,"U19",E220&lt;2010.5,"U17",E220&lt;2012.5,"U15",E220&lt;2014.5,"U13",E220&lt;2020,"U11")</f>
        <v>U11</v>
      </c>
      <c r="I220" s="26" t="s">
        <v>2</v>
      </c>
      <c r="J220" s="28">
        <f>COUNTIF(M220:R220,"&gt;0")</f>
        <v>1</v>
      </c>
      <c r="K220" s="29">
        <f>IF($E$4=3,LARGE(L220:R220,1)+LARGE(L220:R220,2)+LARGE(L220:R220,3),0)</f>
        <v>72.5</v>
      </c>
      <c r="L220" s="30">
        <f>IF(J220&gt;=3,0,IF(J220=2,(SUM(M220:R220)/2*0.95),IF(J220=1,(SUM(M220:R220)*0.95*2),)))</f>
        <v>47.5</v>
      </c>
      <c r="M220" s="20">
        <v>25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17"/>
      <c r="T220" s="52"/>
    </row>
    <row r="221" spans="1:20" x14ac:dyDescent="0.3">
      <c r="A221" s="23">
        <f>RANK(K221,$K$7:$K$228,0)</f>
        <v>214</v>
      </c>
      <c r="B221" s="24">
        <v>92145</v>
      </c>
      <c r="C221" s="25" t="s">
        <v>308</v>
      </c>
      <c r="D221" s="25" t="s">
        <v>155</v>
      </c>
      <c r="E221" s="26">
        <v>2016</v>
      </c>
      <c r="F221" s="27" t="s">
        <v>4</v>
      </c>
      <c r="G221" s="26" t="s">
        <v>197</v>
      </c>
      <c r="H221" s="26" t="s">
        <v>342</v>
      </c>
      <c r="I221" s="26" t="s">
        <v>2</v>
      </c>
      <c r="J221" s="28">
        <f>COUNTIF(M221:R221,"&gt;0")</f>
        <v>1</v>
      </c>
      <c r="K221" s="29">
        <f>IF($E$4=3,LARGE(L221:R221,1)+LARGE(L221:R221,2)+LARGE(L221:R221,3),0)</f>
        <v>72.5</v>
      </c>
      <c r="L221" s="30">
        <f>IF(J221&gt;=3,0,IF(J221=2,(SUM(M221:R221)/2*0.95),IF(J221=1,(SUM(M221:R221)*0.95*2),)))</f>
        <v>47.5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25</v>
      </c>
      <c r="S221" s="17"/>
      <c r="T221" s="52"/>
    </row>
    <row r="222" spans="1:20" x14ac:dyDescent="0.3">
      <c r="A222" s="23">
        <f>RANK(K222,$K$7:$K$228,0)</f>
        <v>216</v>
      </c>
      <c r="B222" s="24">
        <v>92051</v>
      </c>
      <c r="C222" s="25" t="s">
        <v>320</v>
      </c>
      <c r="D222" s="25" t="s">
        <v>39</v>
      </c>
      <c r="E222" s="26">
        <v>2013</v>
      </c>
      <c r="F222" s="27" t="s">
        <v>27</v>
      </c>
      <c r="G222" s="26" t="s">
        <v>197</v>
      </c>
      <c r="H222" s="26" t="str">
        <f>_xlfn.IFS(E222&lt;2008.5,"U19",E222&lt;2010.5,"U17",E222&lt;2012.5,"U15",E222&lt;2014.5,"U13",E222&lt;2020,"U11")</f>
        <v>U13</v>
      </c>
      <c r="I222" s="26" t="s">
        <v>2</v>
      </c>
      <c r="J222" s="28">
        <f>COUNTIF(M222:R222,"&gt;0")</f>
        <v>2</v>
      </c>
      <c r="K222" s="29">
        <f>IF($E$4=3,LARGE(L222:R222,1)+LARGE(L222:R222,2)+LARGE(L222:R222,3),0)</f>
        <v>69.325000000000003</v>
      </c>
      <c r="L222" s="30">
        <f>IF(J222&gt;=3,0,IF(J222=2,(SUM(M222:R222)/2*0.95),IF(J222=1,(SUM(M222:R222)*0.95*2),)))</f>
        <v>22.324999999999999</v>
      </c>
      <c r="M222" s="20">
        <v>0</v>
      </c>
      <c r="N222" s="20">
        <v>0</v>
      </c>
      <c r="O222" s="20">
        <v>0</v>
      </c>
      <c r="P222" s="20">
        <v>0</v>
      </c>
      <c r="Q222" s="17">
        <v>9</v>
      </c>
      <c r="R222" s="17">
        <v>38</v>
      </c>
      <c r="S222" s="17" t="s">
        <v>302</v>
      </c>
      <c r="T222" s="52"/>
    </row>
    <row r="223" spans="1:20" x14ac:dyDescent="0.3">
      <c r="A223" s="23">
        <f>RANK(K223,$K$7:$K$228,0)</f>
        <v>217</v>
      </c>
      <c r="B223" s="24">
        <v>92196</v>
      </c>
      <c r="C223" s="25" t="s">
        <v>314</v>
      </c>
      <c r="D223" s="25" t="s">
        <v>315</v>
      </c>
      <c r="E223" s="26">
        <v>2017</v>
      </c>
      <c r="F223" s="27" t="s">
        <v>27</v>
      </c>
      <c r="G223" s="26" t="s">
        <v>197</v>
      </c>
      <c r="H223" s="26" t="str">
        <f>_xlfn.IFS(E223&lt;2008.5,"U19",E223&lt;2010.5,"U17",E223&lt;2012.5,"U15",E223&lt;2014.5,"U13",E223&lt;2020,"U11")</f>
        <v>U11</v>
      </c>
      <c r="I223" s="26" t="s">
        <v>2</v>
      </c>
      <c r="J223" s="28">
        <f>COUNTIF(M223:R223,"&gt;0")</f>
        <v>1</v>
      </c>
      <c r="K223" s="29">
        <f>IF($E$4=3,LARGE(L223:R223,1)+LARGE(L223:R223,2)+LARGE(L223:R223,3),0)</f>
        <v>63.8</v>
      </c>
      <c r="L223" s="30">
        <f>IF(J223&gt;=3,0,IF(J223=2,(SUM(M223:R223)/2*0.95),IF(J223=1,(SUM(M223:R223)*0.95*2),)))</f>
        <v>41.8</v>
      </c>
      <c r="M223" s="20">
        <v>0</v>
      </c>
      <c r="N223" s="20">
        <v>0</v>
      </c>
      <c r="O223" s="20">
        <v>0</v>
      </c>
      <c r="P223" s="20">
        <v>0</v>
      </c>
      <c r="Q223" s="17">
        <v>22</v>
      </c>
      <c r="R223" s="17">
        <v>0</v>
      </c>
      <c r="S223" s="17"/>
      <c r="T223" s="52"/>
    </row>
    <row r="224" spans="1:20" x14ac:dyDescent="0.3">
      <c r="A224" s="23">
        <f>RANK(K224,$K$7:$K$228,0)</f>
        <v>218</v>
      </c>
      <c r="B224" s="24">
        <v>87061</v>
      </c>
      <c r="C224" s="25" t="s">
        <v>242</v>
      </c>
      <c r="D224" s="25" t="s">
        <v>157</v>
      </c>
      <c r="E224" s="26">
        <v>2012</v>
      </c>
      <c r="F224" s="27" t="s">
        <v>27</v>
      </c>
      <c r="G224" s="26" t="s">
        <v>197</v>
      </c>
      <c r="H224" s="26" t="str">
        <f>_xlfn.IFS(E224&lt;2008.5,"U19",E224&lt;2010.5,"U17",E224&lt;2012.5,"U15",E224&lt;2014.5,"U13",E224&lt;2020,"U11")</f>
        <v>U15</v>
      </c>
      <c r="I224" s="26" t="s">
        <v>2</v>
      </c>
      <c r="J224" s="28">
        <f>COUNTIF(M224:R224,"&gt;0")</f>
        <v>1</v>
      </c>
      <c r="K224" s="29">
        <f>IF($E$4=3,LARGE(L224:R224,1)+LARGE(L224:R224,2)+LARGE(L224:R224,3),0)</f>
        <v>58</v>
      </c>
      <c r="L224" s="30">
        <f>IF(J224&gt;=3,0,IF(J224=2,(SUM(M224:R224)/2*0.95),IF(J224=1,(SUM(M224:R224)*0.95*2),)))</f>
        <v>38</v>
      </c>
      <c r="M224" s="20">
        <v>20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17"/>
      <c r="T224" s="52"/>
    </row>
    <row r="225" spans="1:20" x14ac:dyDescent="0.3">
      <c r="A225" s="23">
        <f>RANK(K225,$K$7:$K$228,0)</f>
        <v>218</v>
      </c>
      <c r="B225" s="24">
        <v>78186</v>
      </c>
      <c r="C225" s="25" t="s">
        <v>317</v>
      </c>
      <c r="D225" s="25" t="s">
        <v>47</v>
      </c>
      <c r="E225" s="26">
        <v>2010</v>
      </c>
      <c r="F225" s="27" t="s">
        <v>0</v>
      </c>
      <c r="G225" s="26" t="s">
        <v>197</v>
      </c>
      <c r="H225" s="26" t="str">
        <f>_xlfn.IFS(E225&lt;2008.5,"U19",E225&lt;2010.5,"U17",E225&lt;2012.5,"U15",E225&lt;2014.5,"U13",E225&lt;2020,"U11")</f>
        <v>U17</v>
      </c>
      <c r="I225" s="26" t="s">
        <v>2</v>
      </c>
      <c r="J225" s="28">
        <f>COUNTIF(M225:R225,"&gt;0")</f>
        <v>1</v>
      </c>
      <c r="K225" s="29">
        <f>IF($E$4=3,LARGE(L225:R225,1)+LARGE(L225:R225,2)+LARGE(L225:R225,3),0)</f>
        <v>58</v>
      </c>
      <c r="L225" s="30">
        <f>IF(J225&gt;=3,0,IF(J225=2,(SUM(M225:R225)/2*0.95),IF(J225=1,(SUM(M225:R225)*0.95*2),)))</f>
        <v>38</v>
      </c>
      <c r="M225" s="20">
        <v>0</v>
      </c>
      <c r="N225" s="20">
        <v>0</v>
      </c>
      <c r="O225" s="20">
        <v>0</v>
      </c>
      <c r="P225" s="20">
        <v>0</v>
      </c>
      <c r="Q225" s="17">
        <v>20</v>
      </c>
      <c r="R225" s="17">
        <v>0</v>
      </c>
      <c r="S225" s="17"/>
      <c r="T225" s="52"/>
    </row>
    <row r="226" spans="1:20" x14ac:dyDescent="0.3">
      <c r="A226" s="23">
        <f>RANK(K226,$K$7:$K$228,0)</f>
        <v>220</v>
      </c>
      <c r="B226" s="24">
        <v>91515</v>
      </c>
      <c r="C226" s="25" t="s">
        <v>318</v>
      </c>
      <c r="D226" s="25" t="s">
        <v>33</v>
      </c>
      <c r="E226" s="26">
        <v>2014</v>
      </c>
      <c r="F226" s="27" t="s">
        <v>301</v>
      </c>
      <c r="G226" s="26" t="s">
        <v>197</v>
      </c>
      <c r="H226" s="26" t="str">
        <f>_xlfn.IFS(E226&lt;2008.5,"U19",E226&lt;2010.5,"U17",E226&lt;2012.5,"U15",E226&lt;2014.5,"U13",E226&lt;2020,"U11")</f>
        <v>U13</v>
      </c>
      <c r="I226" s="26" t="s">
        <v>2</v>
      </c>
      <c r="J226" s="28">
        <f>COUNTIF(M226:R226,"&gt;0")</f>
        <v>1</v>
      </c>
      <c r="K226" s="29">
        <f>IF($E$4=3,LARGE(L226:R226,1)+LARGE(L226:R226,2)+LARGE(L226:R226,3),0)</f>
        <v>37.700000000000003</v>
      </c>
      <c r="L226" s="30">
        <f>IF(J226&gt;=3,0,IF(J226=2,(SUM(M226:R226)/2*0.95),IF(J226=1,(SUM(M226:R226)*0.95*2),)))</f>
        <v>24.7</v>
      </c>
      <c r="M226" s="20">
        <v>0</v>
      </c>
      <c r="N226" s="20">
        <v>0</v>
      </c>
      <c r="O226" s="20">
        <v>0</v>
      </c>
      <c r="P226" s="20">
        <v>0</v>
      </c>
      <c r="Q226" s="17">
        <v>13</v>
      </c>
      <c r="R226" s="17">
        <v>0</v>
      </c>
      <c r="S226" s="17"/>
      <c r="T226" s="52"/>
    </row>
    <row r="227" spans="1:20" x14ac:dyDescent="0.3">
      <c r="A227" s="23">
        <f>RANK(K227,$K$7:$K$228,0)</f>
        <v>221</v>
      </c>
      <c r="B227" s="24">
        <v>92022</v>
      </c>
      <c r="C227" s="25" t="s">
        <v>314</v>
      </c>
      <c r="D227" s="25" t="s">
        <v>169</v>
      </c>
      <c r="E227" s="26">
        <v>2012</v>
      </c>
      <c r="F227" s="27" t="s">
        <v>27</v>
      </c>
      <c r="G227" s="26" t="s">
        <v>197</v>
      </c>
      <c r="H227" s="26" t="str">
        <f>_xlfn.IFS(E227&lt;2008.5,"U19",E227&lt;2010.5,"U17",E227&lt;2012.5,"U15",E227&lt;2014.5,"U13",E227&lt;2020,"U11")</f>
        <v>U15</v>
      </c>
      <c r="I227" s="26" t="s">
        <v>2</v>
      </c>
      <c r="J227" s="28">
        <f>COUNTIF(M227:R227,"&gt;0")</f>
        <v>1</v>
      </c>
      <c r="K227" s="29">
        <f>IF($E$4=3,LARGE(L227:R227,1)+LARGE(L227:R227,2)+LARGE(L227:R227,3),0)</f>
        <v>29</v>
      </c>
      <c r="L227" s="30">
        <f>IF(J227&gt;=3,0,IF(J227=2,(SUM(M227:R227)/2*0.95),IF(J227=1,(SUM(M227:R227)*0.95*2),)))</f>
        <v>19</v>
      </c>
      <c r="M227" s="20">
        <v>0</v>
      </c>
      <c r="N227" s="20">
        <v>0</v>
      </c>
      <c r="O227" s="20">
        <v>0</v>
      </c>
      <c r="P227" s="20">
        <v>0</v>
      </c>
      <c r="Q227" s="17">
        <v>10</v>
      </c>
      <c r="R227" s="17">
        <v>0</v>
      </c>
      <c r="S227" s="17"/>
      <c r="T227" s="52"/>
    </row>
    <row r="228" spans="1:20" x14ac:dyDescent="0.3">
      <c r="A228" s="23">
        <f>RANK(K228,$K$7:$K$228,0)</f>
        <v>222</v>
      </c>
      <c r="B228" s="24">
        <v>89690</v>
      </c>
      <c r="C228" s="25" t="s">
        <v>319</v>
      </c>
      <c r="D228" s="25" t="s">
        <v>29</v>
      </c>
      <c r="E228" s="26">
        <v>2017</v>
      </c>
      <c r="F228" s="27" t="s">
        <v>27</v>
      </c>
      <c r="G228" s="26" t="s">
        <v>197</v>
      </c>
      <c r="H228" s="26" t="str">
        <f>_xlfn.IFS(E228&lt;2008.5,"U19",E228&lt;2010.5,"U17",E228&lt;2012.5,"U15",E228&lt;2014.5,"U13",E228&lt;2020,"U11")</f>
        <v>U11</v>
      </c>
      <c r="I228" s="26" t="s">
        <v>2</v>
      </c>
      <c r="J228" s="28">
        <f>COUNTIF(M228:R228,"&gt;0")</f>
        <v>1</v>
      </c>
      <c r="K228" s="29">
        <f>IF($E$4=3,LARGE(L228:R228,1)+LARGE(L228:R228,2)+LARGE(L228:R228,3),0)</f>
        <v>23.2</v>
      </c>
      <c r="L228" s="30">
        <f>IF(J228&gt;=3,0,IF(J228=2,(SUM(M228:R228)/2*0.95),IF(J228=1,(SUM(M228:R228)*0.95*2),)))</f>
        <v>15.2</v>
      </c>
      <c r="M228" s="20">
        <v>0</v>
      </c>
      <c r="N228" s="20">
        <v>0</v>
      </c>
      <c r="O228" s="20">
        <v>0</v>
      </c>
      <c r="P228" s="20">
        <v>0</v>
      </c>
      <c r="Q228" s="17">
        <v>8</v>
      </c>
      <c r="R228" s="17">
        <v>0</v>
      </c>
      <c r="S228" s="17"/>
      <c r="T228" s="52"/>
    </row>
    <row r="229" spans="1:20" x14ac:dyDescent="0.3">
      <c r="B229" s="48"/>
      <c r="C229" s="49"/>
      <c r="D229" s="49"/>
      <c r="E229" s="50"/>
      <c r="F229" s="51"/>
      <c r="G229" s="50"/>
      <c r="H229" s="50"/>
      <c r="I229" s="50"/>
      <c r="J229" s="50"/>
      <c r="K229" s="50"/>
      <c r="L229" s="50"/>
      <c r="M229" s="50"/>
      <c r="N229" s="1"/>
      <c r="O229" s="1"/>
      <c r="P229" s="1"/>
      <c r="Q229" s="1"/>
    </row>
    <row r="230" spans="1:20" x14ac:dyDescent="0.3">
      <c r="B230" s="48"/>
      <c r="C230" s="49"/>
      <c r="D230" s="49"/>
      <c r="E230" s="50"/>
      <c r="F230" s="51"/>
      <c r="G230" s="50"/>
      <c r="H230" s="50"/>
      <c r="I230" s="50"/>
      <c r="J230" s="50"/>
      <c r="K230" s="50"/>
      <c r="L230" s="50"/>
      <c r="M230" s="50"/>
      <c r="N230" s="1"/>
      <c r="O230" s="1"/>
      <c r="P230" s="1"/>
      <c r="Q230" s="1"/>
    </row>
  </sheetData>
  <sortState xmlns:xlrd2="http://schemas.microsoft.com/office/spreadsheetml/2017/richdata2" ref="A7:U228">
    <sortCondition ref="A7:A228"/>
  </sortState>
  <mergeCells count="4">
    <mergeCell ref="A1:O1"/>
    <mergeCell ref="A5:B5"/>
    <mergeCell ref="E5:F5"/>
    <mergeCell ref="A4:C4"/>
  </mergeCells>
  <phoneticPr fontId="12" type="noConversion"/>
  <conditionalFormatting sqref="C7:E192 G7:G192 I7:I192 F8:F11 F13:F43 F45:F62 F64:F69 F71:F192 H7:H230 I229:M230">
    <cfRule type="expression" dxfId="11" priority="22">
      <formula>$I7="d"</formula>
    </cfRule>
  </conditionalFormatting>
  <conditionalFormatting sqref="F216">
    <cfRule type="expression" dxfId="10" priority="10">
      <formula>$I216="d"</formula>
    </cfRule>
  </conditionalFormatting>
  <conditionalFormatting sqref="J7:J228">
    <cfRule type="cellIs" dxfId="9" priority="23" operator="lessThan">
      <formula>2.5</formula>
    </cfRule>
  </conditionalFormatting>
  <conditionalFormatting sqref="T26 T42 T154 Q195:Q209 M7:M194 R222:R228 M195:N228 O222:Q230 N229:N230">
    <cfRule type="cellIs" dxfId="8" priority="25" operator="equal">
      <formula>0</formula>
    </cfRule>
  </conditionalFormatting>
  <conditionalFormatting sqref="N187:N194">
    <cfRule type="cellIs" dxfId="7" priority="17" operator="equal">
      <formula>0</formula>
    </cfRule>
  </conditionalFormatting>
  <conditionalFormatting sqref="Q11:R11">
    <cfRule type="cellIs" dxfId="6" priority="11" operator="equal">
      <formula>0</formula>
    </cfRule>
  </conditionalFormatting>
  <conditionalFormatting sqref="N7:P186 P187:P193 O187:O208 P195:P208 O209:P221 Q7:R9 Q41:R72 Q75:R115 Q117:R156 Q158:R175 Q177:R186 Q188:R191 Q193:R193 Q13:R39">
    <cfRule type="cellIs" dxfId="5" priority="24" operator="equal">
      <formula>0</formula>
    </cfRule>
  </conditionalFormatting>
  <conditionalFormatting sqref="R195:R203">
    <cfRule type="cellIs" dxfId="4" priority="5" operator="equal">
      <formula>0</formula>
    </cfRule>
  </conditionalFormatting>
  <conditionalFormatting sqref="R204:R209">
    <cfRule type="cellIs" dxfId="3" priority="4" operator="equal">
      <formula>0</formula>
    </cfRule>
  </conditionalFormatting>
  <conditionalFormatting sqref="R40">
    <cfRule type="cellIs" dxfId="2" priority="3" operator="equal">
      <formula>0</formula>
    </cfRule>
  </conditionalFormatting>
  <conditionalFormatting sqref="R12">
    <cfRule type="cellIs" dxfId="1" priority="2" operator="equal">
      <formula>0</formula>
    </cfRule>
  </conditionalFormatting>
  <conditionalFormatting sqref="Q12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CELKEM</vt:lpstr>
      <vt:lpstr>CELKEM!Oblast_tisku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Protiva Martin</dc:creator>
  <cp:lastModifiedBy>Martin Protiva</cp:lastModifiedBy>
  <cp:lastPrinted>2025-11-10T07:08:44Z</cp:lastPrinted>
  <dcterms:created xsi:type="dcterms:W3CDTF">2021-09-12T16:34:14Z</dcterms:created>
  <dcterms:modified xsi:type="dcterms:W3CDTF">2025-12-08T07:12:37Z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ad3941449743441fa187de781967ed2f</vt:lpwstr>
  </property>
</Properties>
</file>